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84474\Documents\PRIVE\communication\site internet\actualité ieg\janvier 2024\"/>
    </mc:Choice>
  </mc:AlternateContent>
  <bookViews>
    <workbookView xWindow="38295" yWindow="-105" windowWidth="38625" windowHeight="21105"/>
  </bookViews>
  <sheets>
    <sheet name="Janvier 2024" sheetId="1" r:id="rId1"/>
  </sheets>
  <externalReferences>
    <externalReference r:id="rId2"/>
  </externalReferences>
  <definedNames>
    <definedName name="_IMP1" localSheetId="0">'Janvier 2024'!$D$16:$T$106</definedName>
    <definedName name="_IMP2" localSheetId="0">'Janvier 2024'!$G$15:$T$103</definedName>
    <definedName name="COEFF_GRILLE" localSheetId="0">'Janvier 2024'!$I:$I</definedName>
    <definedName name="COEFF_GRILLE">'[1]Janvier 2018'!$AD:$AD</definedName>
    <definedName name="ECHELON" localSheetId="0">'Janvier 2024'!$20:$20</definedName>
    <definedName name="ECHELON">'[1]Janvier 2018'!$18:$18</definedName>
    <definedName name="HoraireHebdo" localSheetId="0">'Janvier 2024'!$AO$1</definedName>
    <definedName name="HoraireHebdo">'[1]Janvier 2018'!$AB$15</definedName>
    <definedName name="HoraireHebdoLibelle" localSheetId="0">'Janvier 2024'!$H$17</definedName>
    <definedName name="HoraireHebdoLibelle">'[1]Juillet 2018'!$L$16</definedName>
    <definedName name="MajorationResidentielle" localSheetId="0">'Janvier 2024'!$AO$2</definedName>
    <definedName name="MajorationResidentielle">'[1]Janvier 2018'!$AB$16</definedName>
    <definedName name="SNB" localSheetId="0">'Janvier 2024'!$B$6</definedName>
    <definedName name="SNB">'[1]Janvier 2018'!$C$5</definedName>
    <definedName name="TauxMajorationResidentielle" localSheetId="0">'Janvier 2024'!$B$5</definedName>
    <definedName name="TauxMajorationResidentielle">'[1]Juillet 2018'!$C$4</definedName>
    <definedName name="Z_39AD79A9_AAB9_4A89_B6DF_E5A6845AAFB0_.wvu.Cols" localSheetId="0" hidden="1">'Janvier 2024'!$A:$E</definedName>
    <definedName name="Z_39AD79A9_AAB9_4A89_B6DF_E5A6845AAFB0_.wvu.PrintArea" localSheetId="0" hidden="1">'Janvier 2024'!$G$2:$AO$105</definedName>
    <definedName name="_xlnm.Print_Area" localSheetId="0">'Janvier 2024'!$G$4:$AM$105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B5" i="1" l="1"/>
  <c r="C4" i="1"/>
  <c r="C3" i="1"/>
  <c r="B7" i="1" s="1"/>
  <c r="K24" i="1" l="1"/>
  <c r="K103" i="1"/>
  <c r="Q103" i="1"/>
  <c r="M103" i="1"/>
  <c r="R102" i="1"/>
  <c r="N102" i="1"/>
  <c r="J102" i="1"/>
  <c r="O101" i="1"/>
  <c r="K101" i="1"/>
  <c r="P100" i="1"/>
  <c r="L100" i="1"/>
  <c r="Q99" i="1"/>
  <c r="M99" i="1"/>
  <c r="R98" i="1"/>
  <c r="N98" i="1"/>
  <c r="J98" i="1"/>
  <c r="O97" i="1"/>
  <c r="K97" i="1"/>
  <c r="P96" i="1"/>
  <c r="L96" i="1"/>
  <c r="Q95" i="1"/>
  <c r="M95" i="1"/>
  <c r="R94" i="1"/>
  <c r="N94" i="1"/>
  <c r="J94" i="1"/>
  <c r="O93" i="1"/>
  <c r="K93" i="1"/>
  <c r="P92" i="1"/>
  <c r="L92" i="1"/>
  <c r="Q91" i="1"/>
  <c r="M91" i="1"/>
  <c r="R90" i="1"/>
  <c r="N90" i="1"/>
  <c r="J90" i="1"/>
  <c r="O89" i="1"/>
  <c r="K89" i="1"/>
  <c r="P103" i="1"/>
  <c r="L103" i="1"/>
  <c r="Q102" i="1"/>
  <c r="M102" i="1"/>
  <c r="R101" i="1"/>
  <c r="N101" i="1"/>
  <c r="J101" i="1"/>
  <c r="O100" i="1"/>
  <c r="K100" i="1"/>
  <c r="P99" i="1"/>
  <c r="L99" i="1"/>
  <c r="Q98" i="1"/>
  <c r="M98" i="1"/>
  <c r="R97" i="1"/>
  <c r="N97" i="1"/>
  <c r="J97" i="1"/>
  <c r="O96" i="1"/>
  <c r="K96" i="1"/>
  <c r="P95" i="1"/>
  <c r="L95" i="1"/>
  <c r="Q94" i="1"/>
  <c r="M94" i="1"/>
  <c r="R93" i="1"/>
  <c r="N93" i="1"/>
  <c r="J93" i="1"/>
  <c r="O92" i="1"/>
  <c r="K92" i="1"/>
  <c r="P91" i="1"/>
  <c r="L91" i="1"/>
  <c r="Q90" i="1"/>
  <c r="M90" i="1"/>
  <c r="R89" i="1"/>
  <c r="N89" i="1"/>
  <c r="J89" i="1"/>
  <c r="M93" i="1"/>
  <c r="J92" i="1"/>
  <c r="K91" i="1"/>
  <c r="L90" i="1"/>
  <c r="O103" i="1"/>
  <c r="P102" i="1"/>
  <c r="L102" i="1"/>
  <c r="Q101" i="1"/>
  <c r="M101" i="1"/>
  <c r="R100" i="1"/>
  <c r="N100" i="1"/>
  <c r="J100" i="1"/>
  <c r="O99" i="1"/>
  <c r="K99" i="1"/>
  <c r="P98" i="1"/>
  <c r="L98" i="1"/>
  <c r="Q97" i="1"/>
  <c r="M97" i="1"/>
  <c r="R96" i="1"/>
  <c r="N96" i="1"/>
  <c r="J96" i="1"/>
  <c r="O95" i="1"/>
  <c r="K95" i="1"/>
  <c r="P94" i="1"/>
  <c r="L94" i="1"/>
  <c r="Q93" i="1"/>
  <c r="R92" i="1"/>
  <c r="N92" i="1"/>
  <c r="O91" i="1"/>
  <c r="P90" i="1"/>
  <c r="Q89" i="1"/>
  <c r="J103" i="1"/>
  <c r="L101" i="1"/>
  <c r="N99" i="1"/>
  <c r="P97" i="1"/>
  <c r="R95" i="1"/>
  <c r="K94" i="1"/>
  <c r="M92" i="1"/>
  <c r="O90" i="1"/>
  <c r="L89" i="1"/>
  <c r="M100" i="1"/>
  <c r="Q96" i="1"/>
  <c r="L93" i="1"/>
  <c r="P89" i="1"/>
  <c r="N103" i="1"/>
  <c r="R99" i="1"/>
  <c r="M96" i="1"/>
  <c r="O94" i="1"/>
  <c r="J91" i="1"/>
  <c r="O102" i="1"/>
  <c r="Q100" i="1"/>
  <c r="J99" i="1"/>
  <c r="L97" i="1"/>
  <c r="N95" i="1"/>
  <c r="P93" i="1"/>
  <c r="R91" i="1"/>
  <c r="K90" i="1"/>
  <c r="R103" i="1"/>
  <c r="R104" i="1" s="1"/>
  <c r="K102" i="1"/>
  <c r="O98" i="1"/>
  <c r="J95" i="1"/>
  <c r="N91" i="1"/>
  <c r="P101" i="1"/>
  <c r="K98" i="1"/>
  <c r="Q92" i="1"/>
  <c r="M89" i="1"/>
  <c r="M86" i="1"/>
  <c r="K84" i="1"/>
  <c r="R81" i="1"/>
  <c r="L79" i="1"/>
  <c r="J77" i="1"/>
  <c r="Q74" i="1"/>
  <c r="K72" i="1"/>
  <c r="R69" i="1"/>
  <c r="P67" i="1"/>
  <c r="J65" i="1"/>
  <c r="Q62" i="1"/>
  <c r="O60" i="1"/>
  <c r="Q58" i="1"/>
  <c r="J57" i="1"/>
  <c r="L55" i="1"/>
  <c r="Q53" i="1"/>
  <c r="R52" i="1"/>
  <c r="J52" i="1"/>
  <c r="K51" i="1"/>
  <c r="P50" i="1"/>
  <c r="L50" i="1"/>
  <c r="Q49" i="1"/>
  <c r="M49" i="1"/>
  <c r="R48" i="1"/>
  <c r="N48" i="1"/>
  <c r="J48" i="1"/>
  <c r="O47" i="1"/>
  <c r="K47" i="1"/>
  <c r="P46" i="1"/>
  <c r="L46" i="1"/>
  <c r="Q45" i="1"/>
  <c r="M45" i="1"/>
  <c r="R44" i="1"/>
  <c r="N44" i="1"/>
  <c r="J44" i="1"/>
  <c r="O43" i="1"/>
  <c r="K43" i="1"/>
  <c r="P42" i="1"/>
  <c r="L42" i="1"/>
  <c r="Q41" i="1"/>
  <c r="M41" i="1"/>
  <c r="R40" i="1"/>
  <c r="N40" i="1"/>
  <c r="J40" i="1"/>
  <c r="O39" i="1"/>
  <c r="K39" i="1"/>
  <c r="P38" i="1"/>
  <c r="L38" i="1"/>
  <c r="Q37" i="1"/>
  <c r="M37" i="1"/>
  <c r="R36" i="1"/>
  <c r="N36" i="1"/>
  <c r="J36" i="1"/>
  <c r="O35" i="1"/>
  <c r="K35" i="1"/>
  <c r="P34" i="1"/>
  <c r="L34" i="1"/>
  <c r="Q33" i="1"/>
  <c r="M33" i="1"/>
  <c r="R32" i="1"/>
  <c r="N32" i="1"/>
  <c r="J32" i="1"/>
  <c r="O31" i="1"/>
  <c r="K31" i="1"/>
  <c r="P30" i="1"/>
  <c r="L30" i="1"/>
  <c r="Q29" i="1"/>
  <c r="M29" i="1"/>
  <c r="R28" i="1"/>
  <c r="N28" i="1"/>
  <c r="J28" i="1"/>
  <c r="O27" i="1"/>
  <c r="K88" i="1"/>
  <c r="R85" i="1"/>
  <c r="P83" i="1"/>
  <c r="J81" i="1"/>
  <c r="Q78" i="1"/>
  <c r="O76" i="1"/>
  <c r="R73" i="1"/>
  <c r="P71" i="1"/>
  <c r="N69" i="1"/>
  <c r="Q66" i="1"/>
  <c r="O64" i="1"/>
  <c r="M62" i="1"/>
  <c r="K60" i="1"/>
  <c r="M58" i="1"/>
  <c r="O56" i="1"/>
  <c r="Q54" i="1"/>
  <c r="N53" i="1"/>
  <c r="O52" i="1"/>
  <c r="P51" i="1"/>
  <c r="J51" i="1"/>
  <c r="O50" i="1"/>
  <c r="K50" i="1"/>
  <c r="P49" i="1"/>
  <c r="L49" i="1"/>
  <c r="Q48" i="1"/>
  <c r="M48" i="1"/>
  <c r="R47" i="1"/>
  <c r="N47" i="1"/>
  <c r="J47" i="1"/>
  <c r="O46" i="1"/>
  <c r="K46" i="1"/>
  <c r="P45" i="1"/>
  <c r="L45" i="1"/>
  <c r="Q44" i="1"/>
  <c r="M44" i="1"/>
  <c r="R43" i="1"/>
  <c r="N43" i="1"/>
  <c r="J43" i="1"/>
  <c r="O42" i="1"/>
  <c r="K42" i="1"/>
  <c r="P41" i="1"/>
  <c r="L41" i="1"/>
  <c r="Q40" i="1"/>
  <c r="M40" i="1"/>
  <c r="R39" i="1"/>
  <c r="N39" i="1"/>
  <c r="J39" i="1"/>
  <c r="O38" i="1"/>
  <c r="K38" i="1"/>
  <c r="P37" i="1"/>
  <c r="L37" i="1"/>
  <c r="Q36" i="1"/>
  <c r="M36" i="1"/>
  <c r="R35" i="1"/>
  <c r="N35" i="1"/>
  <c r="J35" i="1"/>
  <c r="O34" i="1"/>
  <c r="K34" i="1"/>
  <c r="P33" i="1"/>
  <c r="L33" i="1"/>
  <c r="Q32" i="1"/>
  <c r="M32" i="1"/>
  <c r="R31" i="1"/>
  <c r="N31" i="1"/>
  <c r="J31" i="1"/>
  <c r="O30" i="1"/>
  <c r="K30" i="1"/>
  <c r="P29" i="1"/>
  <c r="L29" i="1"/>
  <c r="Q28" i="1"/>
  <c r="M28" i="1"/>
  <c r="R27" i="1"/>
  <c r="N27" i="1"/>
  <c r="J27" i="1"/>
  <c r="O26" i="1"/>
  <c r="K26" i="1"/>
  <c r="P25" i="1"/>
  <c r="L25" i="1"/>
  <c r="Q24" i="1"/>
  <c r="M24" i="1"/>
  <c r="R23" i="1"/>
  <c r="N23" i="1"/>
  <c r="J23" i="1"/>
  <c r="O22" i="1"/>
  <c r="K22" i="1"/>
  <c r="P87" i="1"/>
  <c r="N85" i="1"/>
  <c r="Q82" i="1"/>
  <c r="O80" i="1"/>
  <c r="M78" i="1"/>
  <c r="P75" i="1"/>
  <c r="N73" i="1"/>
  <c r="L71" i="1"/>
  <c r="O68" i="1"/>
  <c r="M66" i="1"/>
  <c r="K64" i="1"/>
  <c r="N61" i="1"/>
  <c r="P59" i="1"/>
  <c r="R57" i="1"/>
  <c r="K56" i="1"/>
  <c r="M54" i="1"/>
  <c r="M53" i="1"/>
  <c r="N52" i="1"/>
  <c r="O51" i="1"/>
  <c r="R50" i="1"/>
  <c r="N50" i="1"/>
  <c r="J50" i="1"/>
  <c r="O49" i="1"/>
  <c r="K49" i="1"/>
  <c r="P48" i="1"/>
  <c r="L48" i="1"/>
  <c r="Q47" i="1"/>
  <c r="M47" i="1"/>
  <c r="R46" i="1"/>
  <c r="N46" i="1"/>
  <c r="J46" i="1"/>
  <c r="O45" i="1"/>
  <c r="K45" i="1"/>
  <c r="P44" i="1"/>
  <c r="L44" i="1"/>
  <c r="Q43" i="1"/>
  <c r="M43" i="1"/>
  <c r="R42" i="1"/>
  <c r="N42" i="1"/>
  <c r="J42" i="1"/>
  <c r="O41" i="1"/>
  <c r="K41" i="1"/>
  <c r="P40" i="1"/>
  <c r="L40" i="1"/>
  <c r="Q39" i="1"/>
  <c r="M39" i="1"/>
  <c r="R38" i="1"/>
  <c r="N38" i="1"/>
  <c r="J38" i="1"/>
  <c r="O37" i="1"/>
  <c r="K37" i="1"/>
  <c r="P36" i="1"/>
  <c r="L36" i="1"/>
  <c r="Q35" i="1"/>
  <c r="M35" i="1"/>
  <c r="R34" i="1"/>
  <c r="N34" i="1"/>
  <c r="J34" i="1"/>
  <c r="O33" i="1"/>
  <c r="K33" i="1"/>
  <c r="P32" i="1"/>
  <c r="L32" i="1"/>
  <c r="Q31" i="1"/>
  <c r="M31" i="1"/>
  <c r="R30" i="1"/>
  <c r="N30" i="1"/>
  <c r="J30" i="1"/>
  <c r="O29" i="1"/>
  <c r="K29" i="1"/>
  <c r="P28" i="1"/>
  <c r="L28" i="1"/>
  <c r="Q27" i="1"/>
  <c r="M27" i="1"/>
  <c r="R26" i="1"/>
  <c r="N26" i="1"/>
  <c r="J26" i="1"/>
  <c r="O25" i="1"/>
  <c r="K25" i="1"/>
  <c r="P24" i="1"/>
  <c r="L24" i="1"/>
  <c r="Q23" i="1"/>
  <c r="M23" i="1"/>
  <c r="R22" i="1"/>
  <c r="N22" i="1"/>
  <c r="J22" i="1"/>
  <c r="K80" i="1"/>
  <c r="M70" i="1"/>
  <c r="J61" i="1"/>
  <c r="R53" i="1"/>
  <c r="Q50" i="1"/>
  <c r="J49" i="1"/>
  <c r="L47" i="1"/>
  <c r="N45" i="1"/>
  <c r="P43" i="1"/>
  <c r="R41" i="1"/>
  <c r="K40" i="1"/>
  <c r="M38" i="1"/>
  <c r="O36" i="1"/>
  <c r="Q34" i="1"/>
  <c r="J33" i="1"/>
  <c r="L31" i="1"/>
  <c r="N29" i="1"/>
  <c r="P27" i="1"/>
  <c r="P26" i="1"/>
  <c r="Q25" i="1"/>
  <c r="R24" i="1"/>
  <c r="J24" i="1"/>
  <c r="K23" i="1"/>
  <c r="L22" i="1"/>
  <c r="Q22" i="1"/>
  <c r="L26" i="1"/>
  <c r="O23" i="1"/>
  <c r="L23" i="1"/>
  <c r="L87" i="1"/>
  <c r="N77" i="1"/>
  <c r="K68" i="1"/>
  <c r="L59" i="1"/>
  <c r="J53" i="1"/>
  <c r="M50" i="1"/>
  <c r="O48" i="1"/>
  <c r="Q46" i="1"/>
  <c r="J45" i="1"/>
  <c r="L43" i="1"/>
  <c r="N41" i="1"/>
  <c r="P39" i="1"/>
  <c r="R37" i="1"/>
  <c r="K36" i="1"/>
  <c r="M34" i="1"/>
  <c r="O32" i="1"/>
  <c r="Q30" i="1"/>
  <c r="J29" i="1"/>
  <c r="L27" i="1"/>
  <c r="M26" i="1"/>
  <c r="N25" i="1"/>
  <c r="O24" i="1"/>
  <c r="P23" i="1"/>
  <c r="K27" i="1"/>
  <c r="N24" i="1"/>
  <c r="O84" i="1"/>
  <c r="L75" i="1"/>
  <c r="R65" i="1"/>
  <c r="N57" i="1"/>
  <c r="K52" i="1"/>
  <c r="R49" i="1"/>
  <c r="K48" i="1"/>
  <c r="M46" i="1"/>
  <c r="O44" i="1"/>
  <c r="Q42" i="1"/>
  <c r="J41" i="1"/>
  <c r="L39" i="1"/>
  <c r="N37" i="1"/>
  <c r="P35" i="1"/>
  <c r="R33" i="1"/>
  <c r="K32" i="1"/>
  <c r="M30" i="1"/>
  <c r="O28" i="1"/>
  <c r="M25" i="1"/>
  <c r="P22" i="1"/>
  <c r="M22" i="1"/>
  <c r="M82" i="1"/>
  <c r="J73" i="1"/>
  <c r="L63" i="1"/>
  <c r="P55" i="1"/>
  <c r="L51" i="1"/>
  <c r="N49" i="1"/>
  <c r="P47" i="1"/>
  <c r="R45" i="1"/>
  <c r="K44" i="1"/>
  <c r="M42" i="1"/>
  <c r="O40" i="1"/>
  <c r="Q38" i="1"/>
  <c r="J37" i="1"/>
  <c r="L35" i="1"/>
  <c r="N33" i="1"/>
  <c r="P31" i="1"/>
  <c r="R29" i="1"/>
  <c r="K28" i="1"/>
  <c r="Q26" i="1"/>
  <c r="R25" i="1"/>
  <c r="J25" i="1"/>
  <c r="R61" i="1"/>
  <c r="J69" i="1"/>
  <c r="K76" i="1"/>
  <c r="L83" i="1"/>
  <c r="N88" i="1"/>
  <c r="P86" i="1"/>
  <c r="R84" i="1"/>
  <c r="K83" i="1"/>
  <c r="M81" i="1"/>
  <c r="O79" i="1"/>
  <c r="Q77" i="1"/>
  <c r="J76" i="1"/>
  <c r="L74" i="1"/>
  <c r="N72" i="1"/>
  <c r="P70" i="1"/>
  <c r="R68" i="1"/>
  <c r="K67" i="1"/>
  <c r="M65" i="1"/>
  <c r="O63" i="1"/>
  <c r="Q61" i="1"/>
  <c r="J60" i="1"/>
  <c r="L58" i="1"/>
  <c r="N56" i="1"/>
  <c r="P54" i="1"/>
  <c r="R87" i="1"/>
  <c r="K86" i="1"/>
  <c r="M84" i="1"/>
  <c r="O82" i="1"/>
  <c r="Q80" i="1"/>
  <c r="J79" i="1"/>
  <c r="L77" i="1"/>
  <c r="N75" i="1"/>
  <c r="P73" i="1"/>
  <c r="R71" i="1"/>
  <c r="K70" i="1"/>
  <c r="M68" i="1"/>
  <c r="O66" i="1"/>
  <c r="Q64" i="1"/>
  <c r="J63" i="1"/>
  <c r="L61" i="1"/>
  <c r="N59" i="1"/>
  <c r="P57" i="1"/>
  <c r="R55" i="1"/>
  <c r="K54" i="1"/>
  <c r="M52" i="1"/>
  <c r="L88" i="1"/>
  <c r="N86" i="1"/>
  <c r="P84" i="1"/>
  <c r="R82" i="1"/>
  <c r="K81" i="1"/>
  <c r="M79" i="1"/>
  <c r="O77" i="1"/>
  <c r="Q75" i="1"/>
  <c r="J74" i="1"/>
  <c r="L72" i="1"/>
  <c r="N70" i="1"/>
  <c r="P68" i="1"/>
  <c r="R66" i="1"/>
  <c r="K65" i="1"/>
  <c r="M63" i="1"/>
  <c r="O61" i="1"/>
  <c r="Q59" i="1"/>
  <c r="J58" i="1"/>
  <c r="L56" i="1"/>
  <c r="N54" i="1"/>
  <c r="P52" i="1"/>
  <c r="P63" i="1"/>
  <c r="Q70" i="1"/>
  <c r="R77" i="1"/>
  <c r="J85" i="1"/>
  <c r="J88" i="1"/>
  <c r="L86" i="1"/>
  <c r="N84" i="1"/>
  <c r="P82" i="1"/>
  <c r="R80" i="1"/>
  <c r="K79" i="1"/>
  <c r="M77" i="1"/>
  <c r="O75" i="1"/>
  <c r="Q73" i="1"/>
  <c r="J72" i="1"/>
  <c r="L70" i="1"/>
  <c r="N68" i="1"/>
  <c r="P66" i="1"/>
  <c r="R64" i="1"/>
  <c r="K63" i="1"/>
  <c r="M61" i="1"/>
  <c r="O59" i="1"/>
  <c r="Q57" i="1"/>
  <c r="N65" i="1"/>
  <c r="O72" i="1"/>
  <c r="P79" i="1"/>
  <c r="Q86" i="1"/>
  <c r="O87" i="1"/>
  <c r="Q85" i="1"/>
  <c r="J84" i="1"/>
  <c r="L82" i="1"/>
  <c r="N80" i="1"/>
  <c r="P78" i="1"/>
  <c r="R76" i="1"/>
  <c r="K75" i="1"/>
  <c r="M73" i="1"/>
  <c r="O71" i="1"/>
  <c r="Q69" i="1"/>
  <c r="J68" i="1"/>
  <c r="L66" i="1"/>
  <c r="N64" i="1"/>
  <c r="P62" i="1"/>
  <c r="R60" i="1"/>
  <c r="K59" i="1"/>
  <c r="M57" i="1"/>
  <c r="O55" i="1"/>
  <c r="Q88" i="1"/>
  <c r="J87" i="1"/>
  <c r="L85" i="1"/>
  <c r="N83" i="1"/>
  <c r="P81" i="1"/>
  <c r="R79" i="1"/>
  <c r="K78" i="1"/>
  <c r="M76" i="1"/>
  <c r="O74" i="1"/>
  <c r="Q72" i="1"/>
  <c r="J71" i="1"/>
  <c r="L69" i="1"/>
  <c r="N67" i="1"/>
  <c r="P65" i="1"/>
  <c r="R63" i="1"/>
  <c r="K62" i="1"/>
  <c r="M60" i="1"/>
  <c r="O58" i="1"/>
  <c r="Q56" i="1"/>
  <c r="J55" i="1"/>
  <c r="L53" i="1"/>
  <c r="N51" i="1"/>
  <c r="M87" i="1"/>
  <c r="O85" i="1"/>
  <c r="Q83" i="1"/>
  <c r="J82" i="1"/>
  <c r="L80" i="1"/>
  <c r="N78" i="1"/>
  <c r="P76" i="1"/>
  <c r="R74" i="1"/>
  <c r="K73" i="1"/>
  <c r="M71" i="1"/>
  <c r="O69" i="1"/>
  <c r="Q67" i="1"/>
  <c r="J66" i="1"/>
  <c r="L64" i="1"/>
  <c r="N62" i="1"/>
  <c r="P60" i="1"/>
  <c r="R58" i="1"/>
  <c r="K57" i="1"/>
  <c r="M55" i="1"/>
  <c r="O53" i="1"/>
  <c r="Q51" i="1"/>
  <c r="O88" i="1"/>
  <c r="L67" i="1"/>
  <c r="M74" i="1"/>
  <c r="N81" i="1"/>
  <c r="R88" i="1"/>
  <c r="K87" i="1"/>
  <c r="M85" i="1"/>
  <c r="O83" i="1"/>
  <c r="Q81" i="1"/>
  <c r="J80" i="1"/>
  <c r="L78" i="1"/>
  <c r="N76" i="1"/>
  <c r="P74" i="1"/>
  <c r="R72" i="1"/>
  <c r="K71" i="1"/>
  <c r="M69" i="1"/>
  <c r="O67" i="1"/>
  <c r="Q65" i="1"/>
  <c r="J64" i="1"/>
  <c r="N60" i="1"/>
  <c r="K55" i="1"/>
  <c r="O86" i="1"/>
  <c r="J83" i="1"/>
  <c r="N79" i="1"/>
  <c r="R75" i="1"/>
  <c r="M72" i="1"/>
  <c r="Q68" i="1"/>
  <c r="L65" i="1"/>
  <c r="P61" i="1"/>
  <c r="K58" i="1"/>
  <c r="O54" i="1"/>
  <c r="P88" i="1"/>
  <c r="K85" i="1"/>
  <c r="O81" i="1"/>
  <c r="J78" i="1"/>
  <c r="N74" i="1"/>
  <c r="R70" i="1"/>
  <c r="M67" i="1"/>
  <c r="Q63" i="1"/>
  <c r="L60" i="1"/>
  <c r="P56" i="1"/>
  <c r="K53" i="1"/>
  <c r="P58" i="1"/>
  <c r="L54" i="1"/>
  <c r="P85" i="1"/>
  <c r="K82" i="1"/>
  <c r="O78" i="1"/>
  <c r="J75" i="1"/>
  <c r="N71" i="1"/>
  <c r="R67" i="1"/>
  <c r="M64" i="1"/>
  <c r="Q60" i="1"/>
  <c r="L57" i="1"/>
  <c r="P53" i="1"/>
  <c r="Q87" i="1"/>
  <c r="L84" i="1"/>
  <c r="P80" i="1"/>
  <c r="K77" i="1"/>
  <c r="O73" i="1"/>
  <c r="J70" i="1"/>
  <c r="N66" i="1"/>
  <c r="R62" i="1"/>
  <c r="M59" i="1"/>
  <c r="Q55" i="1"/>
  <c r="L52" i="1"/>
  <c r="P64" i="1"/>
  <c r="O57" i="1"/>
  <c r="R56" i="1"/>
  <c r="M88" i="1"/>
  <c r="Q84" i="1"/>
  <c r="L81" i="1"/>
  <c r="P77" i="1"/>
  <c r="K74" i="1"/>
  <c r="O70" i="1"/>
  <c r="J67" i="1"/>
  <c r="N63" i="1"/>
  <c r="R59" i="1"/>
  <c r="M56" i="1"/>
  <c r="Q52" i="1"/>
  <c r="R86" i="1"/>
  <c r="M83" i="1"/>
  <c r="Q79" i="1"/>
  <c r="L76" i="1"/>
  <c r="P72" i="1"/>
  <c r="K69" i="1"/>
  <c r="O65" i="1"/>
  <c r="J62" i="1"/>
  <c r="N58" i="1"/>
  <c r="R54" i="1"/>
  <c r="M51" i="1"/>
  <c r="L62" i="1"/>
  <c r="J56" i="1"/>
  <c r="N87" i="1"/>
  <c r="R83" i="1"/>
  <c r="M80" i="1"/>
  <c r="Q76" i="1"/>
  <c r="L73" i="1"/>
  <c r="P69" i="1"/>
  <c r="K66" i="1"/>
  <c r="O62" i="1"/>
  <c r="J59" i="1"/>
  <c r="N55" i="1"/>
  <c r="R51" i="1"/>
  <c r="J86" i="1"/>
  <c r="N82" i="1"/>
  <c r="R78" i="1"/>
  <c r="M75" i="1"/>
  <c r="Q71" i="1"/>
  <c r="L68" i="1"/>
  <c r="K61" i="1"/>
  <c r="J54" i="1"/>
  <c r="J8" i="1"/>
  <c r="R105" i="1" l="1"/>
  <c r="M105" i="1"/>
  <c r="O105" i="1"/>
  <c r="L104" i="1"/>
  <c r="P104" i="1"/>
  <c r="M104" i="1"/>
  <c r="P105" i="1"/>
  <c r="L105" i="1"/>
  <c r="N105" i="1"/>
  <c r="N104" i="1"/>
  <c r="O104" i="1"/>
  <c r="Q104" i="1"/>
  <c r="Q105" i="1"/>
  <c r="K105" i="1"/>
  <c r="K104" i="1"/>
  <c r="T98" i="1"/>
  <c r="S98" i="1"/>
  <c r="S103" i="1"/>
  <c r="T103" i="1"/>
  <c r="S99" i="1"/>
  <c r="T99" i="1"/>
  <c r="T100" i="1"/>
  <c r="S100" i="1"/>
  <c r="S101" i="1"/>
  <c r="T101" i="1"/>
  <c r="T102" i="1"/>
  <c r="S102" i="1"/>
  <c r="S92" i="1"/>
  <c r="T92" i="1"/>
  <c r="T96" i="1"/>
  <c r="S96" i="1"/>
  <c r="S97" i="1"/>
  <c r="T97" i="1"/>
  <c r="T90" i="1"/>
  <c r="S90" i="1"/>
  <c r="S91" i="1"/>
  <c r="T91" i="1"/>
  <c r="S95" i="1"/>
  <c r="T95" i="1"/>
  <c r="S93" i="1"/>
  <c r="T93" i="1"/>
  <c r="T94" i="1"/>
  <c r="S94" i="1"/>
  <c r="S25" i="1"/>
  <c r="T25" i="1"/>
  <c r="T85" i="1"/>
  <c r="S85" i="1"/>
  <c r="T54" i="1"/>
  <c r="S54" i="1"/>
  <c r="T79" i="1"/>
  <c r="S79" i="1"/>
  <c r="T60" i="1"/>
  <c r="S60" i="1"/>
  <c r="T82" i="1"/>
  <c r="S82" i="1"/>
  <c r="T40" i="1"/>
  <c r="S40" i="1"/>
  <c r="S51" i="1"/>
  <c r="T51" i="1"/>
  <c r="T62" i="1"/>
  <c r="S62" i="1"/>
  <c r="S73" i="1"/>
  <c r="T73" i="1"/>
  <c r="T33" i="1"/>
  <c r="S33" i="1"/>
  <c r="T47" i="1"/>
  <c r="S47" i="1"/>
  <c r="S35" i="1"/>
  <c r="T35" i="1"/>
  <c r="T32" i="1"/>
  <c r="S32" i="1"/>
  <c r="T34" i="1"/>
  <c r="S34" i="1"/>
  <c r="S49" i="1"/>
  <c r="T49" i="1"/>
  <c r="T76" i="1"/>
  <c r="S76" i="1"/>
  <c r="T45" i="1"/>
  <c r="S45" i="1"/>
  <c r="T56" i="1"/>
  <c r="S56" i="1"/>
  <c r="S67" i="1"/>
  <c r="T67" i="1"/>
  <c r="T78" i="1"/>
  <c r="S78" i="1"/>
  <c r="S57" i="1"/>
  <c r="T57" i="1"/>
  <c r="S65" i="1"/>
  <c r="T65" i="1"/>
  <c r="T55" i="1"/>
  <c r="S55" i="1"/>
  <c r="S41" i="1"/>
  <c r="T41" i="1"/>
  <c r="T68" i="1"/>
  <c r="S68" i="1"/>
  <c r="T84" i="1"/>
  <c r="S84" i="1"/>
  <c r="T53" i="1"/>
  <c r="S53" i="1"/>
  <c r="T64" i="1"/>
  <c r="S64" i="1"/>
  <c r="S75" i="1"/>
  <c r="T75" i="1"/>
  <c r="T86" i="1"/>
  <c r="S86" i="1"/>
  <c r="S81" i="1"/>
  <c r="T81" i="1"/>
  <c r="S29" i="1"/>
  <c r="T29" i="1"/>
  <c r="T24" i="1"/>
  <c r="S24" i="1"/>
  <c r="T42" i="1"/>
  <c r="S42" i="1"/>
  <c r="T39" i="1"/>
  <c r="S39" i="1"/>
  <c r="T50" i="1"/>
  <c r="S50" i="1"/>
  <c r="T61" i="1"/>
  <c r="S61" i="1"/>
  <c r="T72" i="1"/>
  <c r="S72" i="1"/>
  <c r="S83" i="1"/>
  <c r="T83" i="1"/>
  <c r="S30" i="1"/>
  <c r="T30" i="1"/>
  <c r="T27" i="1"/>
  <c r="S27" i="1"/>
  <c r="T26" i="1"/>
  <c r="S26" i="1"/>
  <c r="T74" i="1"/>
  <c r="S74" i="1"/>
  <c r="S37" i="1"/>
  <c r="T37" i="1"/>
  <c r="S59" i="1"/>
  <c r="T59" i="1"/>
  <c r="T87" i="1"/>
  <c r="S87" i="1"/>
  <c r="T63" i="1"/>
  <c r="S63" i="1"/>
  <c r="T28" i="1"/>
  <c r="S28" i="1"/>
  <c r="S36" i="1"/>
  <c r="T36" i="1"/>
  <c r="T58" i="1"/>
  <c r="S58" i="1"/>
  <c r="T69" i="1"/>
  <c r="S69" i="1"/>
  <c r="T80" i="1"/>
  <c r="S80" i="1"/>
  <c r="T38" i="1"/>
  <c r="S38" i="1"/>
  <c r="T52" i="1"/>
  <c r="S52" i="1"/>
  <c r="S43" i="1"/>
  <c r="T43" i="1"/>
  <c r="T48" i="1"/>
  <c r="S48" i="1"/>
  <c r="T70" i="1"/>
  <c r="S70" i="1"/>
  <c r="T44" i="1"/>
  <c r="S44" i="1"/>
  <c r="T66" i="1"/>
  <c r="S66" i="1"/>
  <c r="T77" i="1"/>
  <c r="S77" i="1"/>
  <c r="T88" i="1"/>
  <c r="S88" i="1"/>
  <c r="T46" i="1"/>
  <c r="S46" i="1"/>
  <c r="T31" i="1"/>
  <c r="S31" i="1"/>
  <c r="T71" i="1"/>
  <c r="S71" i="1"/>
  <c r="T23" i="1"/>
  <c r="S23" i="1"/>
</calcChain>
</file>

<file path=xl/sharedStrings.xml><?xml version="1.0" encoding="utf-8"?>
<sst xmlns="http://schemas.openxmlformats.org/spreadsheetml/2006/main" count="91" uniqueCount="74">
  <si>
    <t>35 heures</t>
  </si>
  <si>
    <t>32 heures "collectif"</t>
  </si>
  <si>
    <t>32 heures "individuel"</t>
  </si>
  <si>
    <t>MR</t>
  </si>
  <si>
    <t>SNB</t>
  </si>
  <si>
    <t>Les agents relevant des échelons 1, 2 et 3 sont rémunérés à l'échelon 4</t>
  </si>
  <si>
    <t>HH</t>
  </si>
  <si>
    <r>
      <rPr>
        <b/>
        <sz val="12"/>
        <rFont val="Gadugi"/>
        <family val="2"/>
      </rPr>
      <t>Note ARTT 1999</t>
    </r>
    <r>
      <rPr>
        <sz val="12"/>
        <rFont val="Gadugi"/>
        <family val="2"/>
      </rPr>
      <t xml:space="preserve"> : pour les agents dont le coefficient (NR, échelon) est inférieur à celui du NR100 échelon 4 le calcul de la prime est effectué sur la base du NR100 échelon 4.</t>
    </r>
  </si>
  <si>
    <t>Votre horaire hebdomadaire :</t>
  </si>
  <si>
    <t>Votre majoration résidentielle :</t>
  </si>
  <si>
    <t>ECHELONS</t>
  </si>
  <si>
    <t>PLAGE H</t>
  </si>
  <si>
    <t>PLAGE F</t>
  </si>
  <si>
    <t>PLAGE C</t>
  </si>
  <si>
    <t>PLAGE A</t>
  </si>
  <si>
    <t>Echelon</t>
  </si>
  <si>
    <t>Ecarts</t>
  </si>
  <si>
    <t>PLAGE G</t>
  </si>
  <si>
    <t>PLAGE D</t>
  </si>
  <si>
    <t>PLAGE B</t>
  </si>
  <si>
    <t>Ancienneté</t>
  </si>
  <si>
    <t>4 ans</t>
  </si>
  <si>
    <t>6 ans</t>
  </si>
  <si>
    <t>9,5 ans</t>
  </si>
  <si>
    <t>13 ans</t>
  </si>
  <si>
    <t>17 ans</t>
  </si>
  <si>
    <t>21 ans</t>
  </si>
  <si>
    <t>25 ans</t>
  </si>
  <si>
    <t>30 ans</t>
  </si>
  <si>
    <t>34 ans</t>
  </si>
  <si>
    <t>PLAGE E</t>
  </si>
  <si>
    <t xml:space="preserve">Majoration </t>
  </si>
  <si>
    <t>NR</t>
  </si>
  <si>
    <t>Indice</t>
  </si>
  <si>
    <t>Cumulé</t>
  </si>
  <si>
    <t>NIVEAU DE REMUNERATION</t>
  </si>
  <si>
    <t>GF
3</t>
  </si>
  <si>
    <t>GF
4</t>
  </si>
  <si>
    <t>GF
5</t>
  </si>
  <si>
    <t xml:space="preserve"> </t>
  </si>
  <si>
    <t>GF
6</t>
  </si>
  <si>
    <t>GF
7</t>
  </si>
  <si>
    <t>GF
8</t>
  </si>
  <si>
    <t>GF
9</t>
  </si>
  <si>
    <t>GF
10</t>
  </si>
  <si>
    <t>GF
11</t>
  </si>
  <si>
    <t>GF
12</t>
  </si>
  <si>
    <t>GF
13</t>
  </si>
  <si>
    <t>GF
14</t>
  </si>
  <si>
    <t>GF
15</t>
  </si>
  <si>
    <t>GF
16</t>
  </si>
  <si>
    <t>GF
17</t>
  </si>
  <si>
    <t>GF
18</t>
  </si>
  <si>
    <t>GF
19</t>
  </si>
  <si>
    <t>CA</t>
  </si>
  <si>
    <t>U1</t>
  </si>
  <si>
    <t>U2</t>
  </si>
  <si>
    <t>U3</t>
  </si>
  <si>
    <t>CB</t>
  </si>
  <si>
    <t>DA</t>
  </si>
  <si>
    <t>DB</t>
  </si>
  <si>
    <t>EA</t>
  </si>
  <si>
    <t>FA</t>
  </si>
  <si>
    <t>GA</t>
  </si>
  <si>
    <t>HA</t>
  </si>
  <si>
    <t>HB</t>
  </si>
  <si>
    <t>IA</t>
  </si>
  <si>
    <t>IB</t>
  </si>
  <si>
    <t>JA</t>
  </si>
  <si>
    <t>JB</t>
  </si>
  <si>
    <t>KA</t>
  </si>
  <si>
    <t>KB</t>
  </si>
  <si>
    <t xml:space="preserve">Evolution liée à l'ancienneté (inter-échelons et cumulée) </t>
  </si>
  <si>
    <r>
      <t xml:space="preserve">Grille de rémunération brute au 1er janvier 2024 </t>
    </r>
    <r>
      <rPr>
        <i/>
        <sz val="16"/>
        <color rgb="FF44546A"/>
        <rFont val="Gadugi"/>
        <family val="2"/>
      </rPr>
      <t>(Document non contractuel)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</si>
</sst>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.0"/>
  </numFmts>
  <fonts count="47">
    <font>
      <sz val="10"/>
      <name val="Arial"/>
      <family val="2"/>
    </font>
    <font>
      <sz val="10"/>
      <name val="Arial"/>
      <family val="2"/>
    </font>
    <font>
      <sz val="10"/>
      <color theme="4" tint="-0.249977111117893"/>
      <name val="Arial"/>
      <family val="2"/>
    </font>
    <font>
      <sz val="8"/>
      <color theme="4" tint="-0.249977111117893"/>
      <name val="Frutiger 45"/>
      <family val="2"/>
    </font>
    <font>
      <sz val="8"/>
      <color theme="4" tint="-0.249977111117893"/>
      <name val="Arial"/>
      <family val="2"/>
    </font>
    <font>
      <b/>
      <sz val="22"/>
      <color theme="3"/>
      <name val="Gadugi"/>
      <family val="2"/>
    </font>
    <font>
      <sz val="14"/>
      <color theme="3"/>
      <name val="Gadugi"/>
      <family val="2"/>
    </font>
    <font>
      <sz val="10"/>
      <color rgb="FFFFFFFF"/>
      <name val="Arial"/>
      <family val="2"/>
    </font>
    <font>
      <sz val="8"/>
      <name val="Frutiger 45"/>
      <family val="2"/>
    </font>
    <font>
      <b/>
      <sz val="10"/>
      <name val="Frutiger 45"/>
    </font>
    <font>
      <sz val="10"/>
      <name val="Frutiger 45"/>
      <family val="2"/>
    </font>
    <font>
      <b/>
      <sz val="9"/>
      <color indexed="9"/>
      <name val="Arial"/>
      <family val="2"/>
    </font>
    <font>
      <b/>
      <sz val="14"/>
      <color indexed="18"/>
      <name val="Arial"/>
      <family val="2"/>
    </font>
    <font>
      <b/>
      <sz val="9"/>
      <name val="Comic Sans MS"/>
      <family val="4"/>
    </font>
    <font>
      <b/>
      <sz val="12"/>
      <name val="Arial"/>
      <family val="2"/>
    </font>
    <font>
      <sz val="8"/>
      <color indexed="9"/>
      <name val="Frutiger 45"/>
      <family val="2"/>
    </font>
    <font>
      <sz val="16"/>
      <name val="Gadugi"/>
      <family val="2"/>
    </font>
    <font>
      <b/>
      <sz val="16"/>
      <name val="Arial"/>
      <family val="2"/>
    </font>
    <font>
      <b/>
      <sz val="12"/>
      <color indexed="10"/>
      <name val="Arial"/>
      <family val="2"/>
    </font>
    <font>
      <b/>
      <sz val="12"/>
      <name val="Arial Narrow"/>
      <family val="2"/>
    </font>
    <font>
      <b/>
      <sz val="11"/>
      <color theme="4" tint="-0.249977111117893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b/>
      <sz val="12"/>
      <color indexed="18"/>
      <name val="Arial"/>
      <family val="2"/>
    </font>
    <font>
      <sz val="12"/>
      <color theme="0"/>
      <name val="Arial Narrow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sz val="12"/>
      <color theme="3"/>
      <name val="Gadugi"/>
      <family val="2"/>
    </font>
    <font>
      <b/>
      <sz val="14"/>
      <name val="Arial"/>
      <family val="2"/>
    </font>
    <font>
      <sz val="14"/>
      <name val="Frutiger 45"/>
      <family val="2"/>
    </font>
    <font>
      <b/>
      <sz val="14"/>
      <color indexed="10"/>
      <name val="Arial"/>
      <family val="2"/>
    </font>
    <font>
      <sz val="14"/>
      <name val="Arial"/>
      <family val="2"/>
    </font>
    <font>
      <sz val="12"/>
      <color theme="0"/>
      <name val="Arial"/>
      <family val="2"/>
    </font>
    <font>
      <b/>
      <sz val="14"/>
      <color theme="3"/>
      <name val="Gadugi"/>
      <family val="2"/>
    </font>
    <font>
      <b/>
      <sz val="9"/>
      <name val="Arial"/>
      <family val="2"/>
    </font>
    <font>
      <b/>
      <sz val="8"/>
      <color theme="4" tint="-0.249977111117893"/>
      <name val="Arial"/>
      <family val="2"/>
    </font>
    <font>
      <sz val="12"/>
      <name val="Gadugi"/>
      <family val="2"/>
    </font>
    <font>
      <b/>
      <sz val="12"/>
      <name val="Gadugi"/>
      <family val="2"/>
    </font>
    <font>
      <sz val="10"/>
      <color rgb="FFFF0000"/>
      <name val="Arial"/>
      <family val="2"/>
    </font>
    <font>
      <sz val="8"/>
      <color rgb="FFFF0000"/>
      <name val="Frutiger 45"/>
      <family val="2"/>
    </font>
    <font>
      <sz val="8"/>
      <color rgb="FFFF0000"/>
      <name val="Arial"/>
      <family val="2"/>
    </font>
    <font>
      <b/>
      <sz val="22"/>
      <color rgb="FF44546A"/>
      <name val="Gadugi"/>
      <family val="2"/>
    </font>
    <font>
      <i/>
      <sz val="16"/>
      <color rgb="FF44546A"/>
      <name val="Gadugi"/>
      <family val="2"/>
    </font>
    <font>
      <sz val="8"/>
      <color rgb="FF000000"/>
      <name val="Segoe UI"/>
      <family val="2"/>
    </font>
  </fonts>
  <fills count="1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indexed="24"/>
      </patternFill>
    </fill>
    <fill>
      <patternFill patternType="solid">
        <fgColor rgb="FF36609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rgb="FF36609C"/>
      </left>
      <right/>
      <top style="thin">
        <color rgb="FF36609C"/>
      </top>
      <bottom/>
      <diagonal/>
    </border>
    <border>
      <left/>
      <right/>
      <top style="thin">
        <color rgb="FF36609C"/>
      </top>
      <bottom/>
      <diagonal/>
    </border>
    <border>
      <left/>
      <right style="thin">
        <color rgb="FF36609C"/>
      </right>
      <top style="thin">
        <color rgb="FF36609C"/>
      </top>
      <bottom/>
      <diagonal/>
    </border>
    <border>
      <left style="thin">
        <color rgb="FF36609C"/>
      </left>
      <right/>
      <top/>
      <bottom/>
      <diagonal/>
    </border>
    <border>
      <left/>
      <right style="thin">
        <color rgb="FF36609C"/>
      </right>
      <top/>
      <bottom/>
      <diagonal/>
    </border>
    <border>
      <left style="thin">
        <color rgb="FF36609C"/>
      </left>
      <right/>
      <top/>
      <bottom style="medium">
        <color rgb="FF36609C"/>
      </bottom>
      <diagonal/>
    </border>
    <border>
      <left/>
      <right style="thin">
        <color rgb="FF36609C"/>
      </right>
      <top/>
      <bottom style="medium">
        <color rgb="FF36609C"/>
      </bottom>
      <diagonal/>
    </border>
    <border>
      <left style="thin">
        <color rgb="FF36609C"/>
      </left>
      <right style="thin">
        <color rgb="FF36609C"/>
      </right>
      <top style="thin">
        <color rgb="FF36609C"/>
      </top>
      <bottom/>
      <diagonal/>
    </border>
    <border>
      <left/>
      <right style="dotted">
        <color indexed="64"/>
      </right>
      <top/>
      <bottom/>
      <diagonal/>
    </border>
    <border>
      <left style="thin">
        <color rgb="FF36609C"/>
      </left>
      <right style="thin">
        <color rgb="FF36609C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rgb="FF36609C"/>
      </left>
      <right/>
      <top/>
      <bottom style="thin">
        <color rgb="FF36609C"/>
      </bottom>
      <diagonal/>
    </border>
    <border>
      <left/>
      <right style="thin">
        <color rgb="FF36609C"/>
      </right>
      <top/>
      <bottom style="thin">
        <color rgb="FF36609C"/>
      </bottom>
      <diagonal/>
    </border>
    <border>
      <left style="thin">
        <color rgb="FF36609C"/>
      </left>
      <right style="thin">
        <color rgb="FF36609C"/>
      </right>
      <top/>
      <bottom style="thin">
        <color rgb="FF36609C"/>
      </bottom>
      <diagonal/>
    </border>
    <border>
      <left/>
      <right/>
      <top/>
      <bottom style="thin">
        <color rgb="FF36609C"/>
      </bottom>
      <diagonal/>
    </border>
    <border>
      <left/>
      <right/>
      <top style="thin">
        <color theme="5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164" fontId="4" fillId="0" borderId="0" xfId="0" applyNumberFormat="1" applyFont="1"/>
    <xf numFmtId="0" fontId="4" fillId="0" borderId="0" xfId="0" applyFont="1"/>
    <xf numFmtId="164" fontId="3" fillId="0" borderId="0" xfId="1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left" vertical="center" readingOrder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2" fillId="0" borderId="2" xfId="0" applyFont="1" applyBorder="1"/>
    <xf numFmtId="0" fontId="1" fillId="0" borderId="0" xfId="0" applyFont="1"/>
    <xf numFmtId="0" fontId="0" fillId="0" borderId="0" xfId="0" applyAlignment="1">
      <alignment vertical="center"/>
    </xf>
    <xf numFmtId="0" fontId="11" fillId="3" borderId="0" xfId="0" applyFont="1" applyFill="1" applyAlignment="1">
      <alignment horizontal="center" vertical="center"/>
    </xf>
    <xf numFmtId="0" fontId="0" fillId="0" borderId="9" xfId="0" applyBorder="1" applyAlignment="1">
      <alignment vertical="center"/>
    </xf>
    <xf numFmtId="0" fontId="1" fillId="0" borderId="0" xfId="0" applyFont="1" applyAlignment="1">
      <alignment vertical="center"/>
    </xf>
    <xf numFmtId="10" fontId="13" fillId="7" borderId="4" xfId="1" applyNumberFormat="1" applyFont="1" applyFill="1" applyBorder="1" applyAlignment="1" applyProtection="1">
      <alignment vertical="center"/>
    </xf>
    <xf numFmtId="164" fontId="13" fillId="7" borderId="5" xfId="1" applyNumberFormat="1" applyFont="1" applyFill="1" applyBorder="1" applyAlignment="1" applyProtection="1">
      <alignment vertical="center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/>
    <xf numFmtId="0" fontId="8" fillId="0" borderId="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4" fillId="0" borderId="9" xfId="0" applyFont="1" applyBorder="1"/>
    <xf numFmtId="0" fontId="14" fillId="0" borderId="0" xfId="0" applyFont="1" applyAlignment="1">
      <alignment horizontal="center" vertical="center"/>
    </xf>
    <xf numFmtId="10" fontId="8" fillId="0" borderId="0" xfId="1" applyNumberFormat="1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0" fontId="14" fillId="0" borderId="21" xfId="0" applyFont="1" applyBorder="1"/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textRotation="90"/>
    </xf>
    <xf numFmtId="0" fontId="14" fillId="0" borderId="0" xfId="0" applyFont="1"/>
    <xf numFmtId="0" fontId="14" fillId="0" borderId="26" xfId="0" applyFont="1" applyBorder="1" applyAlignment="1">
      <alignment horizontal="center" vertical="center"/>
    </xf>
    <xf numFmtId="10" fontId="19" fillId="7" borderId="4" xfId="1" applyNumberFormat="1" applyFont="1" applyFill="1" applyBorder="1" applyAlignment="1" applyProtection="1">
      <alignment vertical="center"/>
    </xf>
    <xf numFmtId="164" fontId="19" fillId="7" borderId="5" xfId="1" applyNumberFormat="1" applyFont="1" applyFill="1" applyBorder="1" applyAlignment="1" applyProtection="1">
      <alignment vertical="center"/>
    </xf>
    <xf numFmtId="10" fontId="19" fillId="7" borderId="32" xfId="1" applyNumberFormat="1" applyFont="1" applyFill="1" applyBorder="1" applyAlignment="1" applyProtection="1">
      <alignment vertical="center"/>
    </xf>
    <xf numFmtId="164" fontId="19" fillId="7" borderId="33" xfId="1" applyNumberFormat="1" applyFont="1" applyFill="1" applyBorder="1" applyAlignment="1" applyProtection="1">
      <alignment vertical="center"/>
    </xf>
    <xf numFmtId="0" fontId="20" fillId="3" borderId="2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2" fillId="0" borderId="0" xfId="0" applyFont="1"/>
    <xf numFmtId="0" fontId="21" fillId="3" borderId="0" xfId="0" applyFont="1" applyFill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164" fontId="21" fillId="3" borderId="0" xfId="1" applyNumberFormat="1" applyFont="1" applyFill="1" applyBorder="1" applyAlignment="1" applyProtection="1">
      <alignment horizontal="center" vertical="center"/>
    </xf>
    <xf numFmtId="164" fontId="21" fillId="3" borderId="5" xfId="1" applyNumberFormat="1" applyFont="1" applyFill="1" applyBorder="1" applyAlignment="1" applyProtection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9" fontId="21" fillId="3" borderId="0" xfId="0" applyNumberFormat="1" applyFont="1" applyFill="1" applyAlignment="1">
      <alignment horizontal="center" vertical="center"/>
    </xf>
    <xf numFmtId="10" fontId="24" fillId="4" borderId="4" xfId="1" applyNumberFormat="1" applyFont="1" applyFill="1" applyBorder="1" applyAlignment="1" applyProtection="1">
      <alignment horizontal="center" vertical="center"/>
    </xf>
    <xf numFmtId="164" fontId="24" fillId="4" borderId="5" xfId="1" applyNumberFormat="1" applyFont="1" applyFill="1" applyBorder="1" applyAlignment="1" applyProtection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0" fontId="26" fillId="6" borderId="10" xfId="0" applyFont="1" applyFill="1" applyBorder="1" applyAlignment="1">
      <alignment horizontal="center" vertical="center"/>
    </xf>
    <xf numFmtId="0" fontId="26" fillId="8" borderId="10" xfId="0" applyFont="1" applyFill="1" applyBorder="1" applyAlignment="1">
      <alignment horizontal="center" vertical="center"/>
    </xf>
    <xf numFmtId="0" fontId="26" fillId="6" borderId="34" xfId="0" applyFont="1" applyFill="1" applyBorder="1" applyAlignment="1">
      <alignment horizontal="center" vertical="center"/>
    </xf>
    <xf numFmtId="0" fontId="28" fillId="6" borderId="0" xfId="0" applyFont="1" applyFill="1" applyAlignment="1">
      <alignment horizontal="center" vertical="center"/>
    </xf>
    <xf numFmtId="165" fontId="29" fillId="6" borderId="0" xfId="0" applyNumberFormat="1" applyFont="1" applyFill="1" applyAlignment="1">
      <alignment horizontal="center" vertical="center"/>
    </xf>
    <xf numFmtId="4" fontId="29" fillId="6" borderId="0" xfId="0" applyNumberFormat="1" applyFont="1" applyFill="1" applyAlignment="1">
      <alignment horizontal="center" vertical="center"/>
    </xf>
    <xf numFmtId="0" fontId="28" fillId="8" borderId="0" xfId="0" applyFont="1" applyFill="1" applyAlignment="1">
      <alignment horizontal="center" vertical="center"/>
    </xf>
    <xf numFmtId="165" fontId="29" fillId="8" borderId="0" xfId="0" applyNumberFormat="1" applyFont="1" applyFill="1" applyAlignment="1">
      <alignment horizontal="center" vertical="center"/>
    </xf>
    <xf numFmtId="4" fontId="29" fillId="8" borderId="0" xfId="0" applyNumberFormat="1" applyFont="1" applyFill="1" applyAlignment="1">
      <alignment horizontal="center" vertical="center"/>
    </xf>
    <xf numFmtId="4" fontId="29" fillId="8" borderId="5" xfId="0" applyNumberFormat="1" applyFont="1" applyFill="1" applyBorder="1" applyAlignment="1">
      <alignment horizontal="center" vertical="center"/>
    </xf>
    <xf numFmtId="4" fontId="29" fillId="6" borderId="5" xfId="0" applyNumberFormat="1" applyFont="1" applyFill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10" fontId="32" fillId="0" borderId="0" xfId="1" applyNumberFormat="1" applyFont="1" applyFill="1" applyBorder="1" applyAlignment="1" applyProtection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21" xfId="0" applyFont="1" applyBorder="1"/>
    <xf numFmtId="0" fontId="31" fillId="0" borderId="0" xfId="0" applyFont="1"/>
    <xf numFmtId="0" fontId="31" fillId="0" borderId="22" xfId="0" applyFont="1" applyBorder="1"/>
    <xf numFmtId="0" fontId="31" fillId="0" borderId="13" xfId="0" applyFont="1" applyBorder="1"/>
    <xf numFmtId="10" fontId="32" fillId="0" borderId="9" xfId="1" applyNumberFormat="1" applyFont="1" applyFill="1" applyBorder="1" applyAlignment="1" applyProtection="1">
      <alignment horizontal="center" vertical="center"/>
    </xf>
    <xf numFmtId="0" fontId="31" fillId="0" borderId="16" xfId="0" applyFont="1" applyBorder="1"/>
    <xf numFmtId="10" fontId="32" fillId="0" borderId="21" xfId="1" applyNumberFormat="1" applyFont="1" applyFill="1" applyBorder="1" applyAlignment="1" applyProtection="1">
      <alignment horizontal="center" vertical="center"/>
    </xf>
    <xf numFmtId="0" fontId="31" fillId="0" borderId="22" xfId="0" applyFont="1" applyBorder="1" applyAlignment="1">
      <alignment horizontal="center"/>
    </xf>
    <xf numFmtId="0" fontId="33" fillId="0" borderId="0" xfId="0" applyFont="1" applyAlignment="1">
      <alignment horizontal="center" vertical="center" textRotation="90"/>
    </xf>
    <xf numFmtId="0" fontId="32" fillId="0" borderId="0" xfId="0" applyFont="1" applyAlignment="1">
      <alignment horizontal="center" vertical="center"/>
    </xf>
    <xf numFmtId="0" fontId="34" fillId="0" borderId="0" xfId="0" applyFont="1"/>
    <xf numFmtId="0" fontId="32" fillId="0" borderId="0" xfId="0" applyFont="1" applyAlignment="1">
      <alignment horizontal="center"/>
    </xf>
    <xf numFmtId="0" fontId="32" fillId="0" borderId="13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25" fillId="11" borderId="0" xfId="0" applyFont="1" applyFill="1"/>
    <xf numFmtId="0" fontId="25" fillId="11" borderId="0" xfId="0" applyFont="1" applyFill="1" applyAlignment="1">
      <alignment vertical="center"/>
    </xf>
    <xf numFmtId="0" fontId="5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top" wrapText="1"/>
    </xf>
    <xf numFmtId="0" fontId="36" fillId="0" borderId="0" xfId="0" applyFont="1" applyAlignment="1">
      <alignment horizontal="left" vertical="top" wrapText="1"/>
    </xf>
    <xf numFmtId="0" fontId="0" fillId="13" borderId="2" xfId="0" applyFill="1" applyBorder="1" applyProtection="1">
      <protection locked="0"/>
    </xf>
    <xf numFmtId="0" fontId="0" fillId="13" borderId="0" xfId="1" applyNumberFormat="1" applyFont="1" applyFill="1" applyBorder="1" applyAlignment="1" applyProtection="1">
      <protection locked="0"/>
    </xf>
    <xf numFmtId="0" fontId="37" fillId="1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 textRotation="90"/>
    </xf>
    <xf numFmtId="165" fontId="0" fillId="0" borderId="0" xfId="0" applyNumberFormat="1"/>
    <xf numFmtId="0" fontId="3" fillId="0" borderId="0" xfId="0" applyFont="1" applyAlignment="1">
      <alignment horizontal="center"/>
    </xf>
    <xf numFmtId="0" fontId="39" fillId="0" borderId="0" xfId="0" applyFont="1" applyAlignment="1">
      <alignment vertical="top"/>
    </xf>
    <xf numFmtId="10" fontId="19" fillId="7" borderId="0" xfId="1" applyNumberFormat="1" applyFont="1" applyFill="1" applyBorder="1" applyAlignment="1" applyProtection="1">
      <alignment vertical="center"/>
    </xf>
    <xf numFmtId="164" fontId="19" fillId="7" borderId="0" xfId="1" applyNumberFormat="1" applyFont="1" applyFill="1" applyBorder="1" applyAlignment="1" applyProtection="1">
      <alignment vertical="center"/>
    </xf>
    <xf numFmtId="164" fontId="21" fillId="3" borderId="0" xfId="0" applyNumberFormat="1" applyFont="1" applyFill="1" applyAlignment="1">
      <alignment horizontal="center" vertical="center"/>
    </xf>
    <xf numFmtId="0" fontId="31" fillId="11" borderId="0" xfId="0" applyFont="1" applyFill="1" applyAlignment="1">
      <alignment horizontal="center" vertical="center"/>
    </xf>
    <xf numFmtId="164" fontId="27" fillId="15" borderId="0" xfId="1" applyNumberFormat="1" applyFont="1" applyFill="1" applyBorder="1" applyAlignment="1" applyProtection="1">
      <alignment horizontal="center" vertical="center"/>
    </xf>
    <xf numFmtId="0" fontId="28" fillId="6" borderId="35" xfId="0" applyFont="1" applyFill="1" applyBorder="1" applyAlignment="1">
      <alignment horizontal="center" vertical="center"/>
    </xf>
    <xf numFmtId="165" fontId="29" fillId="6" borderId="35" xfId="0" applyNumberFormat="1" applyFont="1" applyFill="1" applyBorder="1" applyAlignment="1">
      <alignment horizontal="center" vertical="center"/>
    </xf>
    <xf numFmtId="4" fontId="29" fillId="6" borderId="35" xfId="0" applyNumberFormat="1" applyFont="1" applyFill="1" applyBorder="1" applyAlignment="1">
      <alignment horizontal="center" vertical="center"/>
    </xf>
    <xf numFmtId="4" fontId="29" fillId="6" borderId="33" xfId="0" applyNumberFormat="1" applyFont="1" applyFill="1" applyBorder="1" applyAlignment="1">
      <alignment horizontal="center" vertical="center"/>
    </xf>
    <xf numFmtId="10" fontId="19" fillId="7" borderId="36" xfId="1" applyNumberFormat="1" applyFont="1" applyFill="1" applyBorder="1" applyAlignment="1" applyProtection="1">
      <alignment vertical="center"/>
    </xf>
    <xf numFmtId="164" fontId="19" fillId="7" borderId="36" xfId="1" applyNumberFormat="1" applyFont="1" applyFill="1" applyBorder="1" applyAlignment="1" applyProtection="1">
      <alignment vertical="center"/>
    </xf>
    <xf numFmtId="0" fontId="18" fillId="16" borderId="0" xfId="0" applyFont="1" applyFill="1" applyAlignment="1">
      <alignment horizontal="center" vertical="center" textRotation="90"/>
    </xf>
    <xf numFmtId="0" fontId="18" fillId="12" borderId="0" xfId="0" applyFont="1" applyFill="1" applyAlignment="1">
      <alignment horizontal="center" vertical="center" textRotation="90"/>
    </xf>
    <xf numFmtId="0" fontId="14" fillId="17" borderId="0" xfId="0" applyFont="1" applyFill="1" applyAlignment="1">
      <alignment horizontal="center" vertical="center"/>
    </xf>
    <xf numFmtId="0" fontId="14" fillId="17" borderId="0" xfId="0" applyFont="1" applyFill="1"/>
    <xf numFmtId="0" fontId="41" fillId="0" borderId="0" xfId="0" applyFont="1"/>
    <xf numFmtId="0" fontId="42" fillId="0" borderId="0" xfId="0" applyFont="1" applyAlignment="1">
      <alignment horizontal="center" vertical="center"/>
    </xf>
    <xf numFmtId="164" fontId="43" fillId="0" borderId="0" xfId="0" applyNumberFormat="1" applyFont="1"/>
    <xf numFmtId="0" fontId="43" fillId="0" borderId="0" xfId="0" applyFont="1"/>
    <xf numFmtId="2" fontId="38" fillId="13" borderId="0" xfId="0" applyNumberFormat="1" applyFont="1" applyFill="1" applyAlignment="1">
      <alignment horizontal="center"/>
    </xf>
    <xf numFmtId="0" fontId="18" fillId="12" borderId="0" xfId="0" applyFont="1" applyFill="1" applyAlignment="1">
      <alignment horizontal="center" vertical="center" textRotation="90"/>
    </xf>
    <xf numFmtId="0" fontId="14" fillId="12" borderId="0" xfId="0" applyFont="1" applyFill="1" applyAlignment="1">
      <alignment horizontal="center" vertical="center"/>
    </xf>
    <xf numFmtId="0" fontId="14" fillId="16" borderId="0" xfId="0" applyFont="1" applyFill="1" applyAlignment="1">
      <alignment horizontal="center" vertical="center"/>
    </xf>
    <xf numFmtId="0" fontId="14" fillId="17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right" vertical="center"/>
    </xf>
    <xf numFmtId="0" fontId="21" fillId="2" borderId="4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4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0" fillId="0" borderId="0" xfId="0" applyFont="1" applyAlignment="1">
      <alignment horizontal="left" vertical="top" wrapText="1"/>
    </xf>
    <xf numFmtId="0" fontId="36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left" vertical="center"/>
    </xf>
    <xf numFmtId="14" fontId="0" fillId="0" borderId="0" xfId="0" applyNumberFormat="1"/>
    <xf numFmtId="0" fontId="21" fillId="3" borderId="2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 textRotation="90"/>
    </xf>
    <xf numFmtId="0" fontId="31" fillId="9" borderId="11" xfId="0" applyFont="1" applyFill="1" applyBorder="1" applyAlignment="1">
      <alignment horizontal="center" vertical="center" wrapText="1"/>
    </xf>
    <xf numFmtId="0" fontId="31" fillId="9" borderId="12" xfId="0" applyFont="1" applyFill="1" applyBorder="1" applyAlignment="1">
      <alignment horizontal="center" vertical="center"/>
    </xf>
    <xf numFmtId="0" fontId="31" fillId="9" borderId="13" xfId="0" applyFont="1" applyFill="1" applyBorder="1" applyAlignment="1">
      <alignment horizontal="center" vertical="center"/>
    </xf>
    <xf numFmtId="0" fontId="31" fillId="9" borderId="16" xfId="0" applyFont="1" applyFill="1" applyBorder="1" applyAlignment="1">
      <alignment horizontal="center" vertical="center"/>
    </xf>
    <xf numFmtId="0" fontId="31" fillId="9" borderId="14" xfId="0" applyFont="1" applyFill="1" applyBorder="1" applyAlignment="1">
      <alignment horizontal="center" vertical="center" wrapText="1"/>
    </xf>
    <xf numFmtId="0" fontId="31" fillId="9" borderId="15" xfId="0" applyFont="1" applyFill="1" applyBorder="1" applyAlignment="1">
      <alignment horizontal="center" vertical="center"/>
    </xf>
    <xf numFmtId="0" fontId="31" fillId="9" borderId="17" xfId="0" applyFont="1" applyFill="1" applyBorder="1" applyAlignment="1">
      <alignment horizontal="center" vertical="center"/>
    </xf>
    <xf numFmtId="0" fontId="31" fillId="9" borderId="28" xfId="0" applyFont="1" applyFill="1" applyBorder="1" applyAlignment="1">
      <alignment horizontal="center" vertical="center"/>
    </xf>
    <xf numFmtId="0" fontId="31" fillId="12" borderId="11" xfId="0" applyFont="1" applyFill="1" applyBorder="1" applyAlignment="1">
      <alignment horizontal="center" vertical="center" wrapText="1"/>
    </xf>
    <xf numFmtId="0" fontId="31" fillId="12" borderId="12" xfId="0" applyFont="1" applyFill="1" applyBorder="1" applyAlignment="1">
      <alignment horizontal="center" vertical="center"/>
    </xf>
    <xf numFmtId="0" fontId="31" fillId="12" borderId="13" xfId="0" applyFont="1" applyFill="1" applyBorder="1" applyAlignment="1">
      <alignment horizontal="center" vertical="center"/>
    </xf>
    <xf numFmtId="0" fontId="31" fillId="12" borderId="16" xfId="0" applyFont="1" applyFill="1" applyBorder="1" applyAlignment="1">
      <alignment horizontal="center" vertical="center"/>
    </xf>
    <xf numFmtId="0" fontId="31" fillId="12" borderId="14" xfId="0" applyFont="1" applyFill="1" applyBorder="1" applyAlignment="1">
      <alignment horizontal="center" vertical="center" wrapText="1"/>
    </xf>
    <xf numFmtId="0" fontId="31" fillId="12" borderId="15" xfId="0" applyFont="1" applyFill="1" applyBorder="1" applyAlignment="1">
      <alignment horizontal="center" vertical="center"/>
    </xf>
    <xf numFmtId="0" fontId="31" fillId="12" borderId="17" xfId="0" applyFont="1" applyFill="1" applyBorder="1" applyAlignment="1">
      <alignment horizontal="center" vertical="center"/>
    </xf>
    <xf numFmtId="0" fontId="31" fillId="12" borderId="28" xfId="0" applyFont="1" applyFill="1" applyBorder="1" applyAlignment="1">
      <alignment horizontal="center" vertical="center"/>
    </xf>
    <xf numFmtId="0" fontId="31" fillId="12" borderId="19" xfId="0" applyFont="1" applyFill="1" applyBorder="1" applyAlignment="1">
      <alignment horizontal="center" vertical="center" wrapText="1"/>
    </xf>
    <xf numFmtId="0" fontId="31" fillId="12" borderId="20" xfId="0" applyFont="1" applyFill="1" applyBorder="1" applyAlignment="1">
      <alignment horizontal="center" vertical="center"/>
    </xf>
    <xf numFmtId="0" fontId="31" fillId="12" borderId="29" xfId="0" applyFont="1" applyFill="1" applyBorder="1" applyAlignment="1">
      <alignment horizontal="center" vertical="center"/>
    </xf>
    <xf numFmtId="0" fontId="31" fillId="10" borderId="11" xfId="0" applyFont="1" applyFill="1" applyBorder="1" applyAlignment="1">
      <alignment horizontal="center" vertical="center" wrapText="1"/>
    </xf>
    <xf numFmtId="0" fontId="31" fillId="10" borderId="12" xfId="0" applyFont="1" applyFill="1" applyBorder="1" applyAlignment="1">
      <alignment horizontal="center" vertical="center"/>
    </xf>
    <xf numFmtId="0" fontId="31" fillId="10" borderId="13" xfId="0" applyFont="1" applyFill="1" applyBorder="1" applyAlignment="1">
      <alignment horizontal="center" vertical="center"/>
    </xf>
    <xf numFmtId="0" fontId="31" fillId="10" borderId="16" xfId="0" applyFont="1" applyFill="1" applyBorder="1" applyAlignment="1">
      <alignment horizontal="center" vertical="center"/>
    </xf>
    <xf numFmtId="0" fontId="31" fillId="10" borderId="14" xfId="0" applyFont="1" applyFill="1" applyBorder="1" applyAlignment="1">
      <alignment horizontal="center" vertical="center" wrapText="1"/>
    </xf>
    <xf numFmtId="0" fontId="31" fillId="10" borderId="15" xfId="0" applyFont="1" applyFill="1" applyBorder="1" applyAlignment="1">
      <alignment horizontal="center" vertical="center"/>
    </xf>
    <xf numFmtId="0" fontId="31" fillId="10" borderId="17" xfId="0" applyFont="1" applyFill="1" applyBorder="1" applyAlignment="1">
      <alignment horizontal="center" vertical="center"/>
    </xf>
    <xf numFmtId="0" fontId="31" fillId="10" borderId="28" xfId="0" applyFont="1" applyFill="1" applyBorder="1" applyAlignment="1">
      <alignment horizontal="center" vertical="center"/>
    </xf>
    <xf numFmtId="0" fontId="31" fillId="10" borderId="23" xfId="0" applyFont="1" applyFill="1" applyBorder="1" applyAlignment="1">
      <alignment horizontal="center" vertical="center" wrapText="1"/>
    </xf>
    <xf numFmtId="0" fontId="31" fillId="10" borderId="24" xfId="0" applyFont="1" applyFill="1" applyBorder="1" applyAlignment="1">
      <alignment horizontal="center" vertical="center" wrapText="1"/>
    </xf>
    <xf numFmtId="0" fontId="31" fillId="10" borderId="30" xfId="0" applyFont="1" applyFill="1" applyBorder="1" applyAlignment="1">
      <alignment horizontal="center" vertical="center" wrapText="1"/>
    </xf>
    <xf numFmtId="0" fontId="25" fillId="15" borderId="0" xfId="0" applyFont="1" applyFill="1" applyAlignment="1">
      <alignment horizontal="left" vertical="center" wrapText="1"/>
    </xf>
    <xf numFmtId="0" fontId="35" fillId="11" borderId="0" xfId="0" applyFont="1" applyFill="1" applyAlignment="1">
      <alignment horizontal="center" vertical="center"/>
    </xf>
    <xf numFmtId="0" fontId="31" fillId="9" borderId="19" xfId="0" applyFont="1" applyFill="1" applyBorder="1" applyAlignment="1">
      <alignment horizontal="center" vertical="center" wrapText="1"/>
    </xf>
    <xf numFmtId="0" fontId="31" fillId="9" borderId="20" xfId="0" applyFont="1" applyFill="1" applyBorder="1" applyAlignment="1">
      <alignment horizontal="center" vertical="center"/>
    </xf>
    <xf numFmtId="0" fontId="31" fillId="9" borderId="29" xfId="0" applyFont="1" applyFill="1" applyBorder="1" applyAlignment="1">
      <alignment horizontal="center" vertical="center"/>
    </xf>
    <xf numFmtId="0" fontId="31" fillId="10" borderId="26" xfId="0" applyFont="1" applyFill="1" applyBorder="1" applyAlignment="1">
      <alignment horizontal="center" vertical="center" wrapText="1"/>
    </xf>
    <xf numFmtId="0" fontId="31" fillId="10" borderId="0" xfId="0" applyFont="1" applyFill="1" applyAlignment="1">
      <alignment horizontal="center" vertical="center"/>
    </xf>
    <xf numFmtId="0" fontId="31" fillId="10" borderId="27" xfId="0" applyFont="1" applyFill="1" applyBorder="1" applyAlignment="1">
      <alignment horizontal="center" vertical="center"/>
    </xf>
    <xf numFmtId="0" fontId="31" fillId="10" borderId="31" xfId="0" applyFont="1" applyFill="1" applyBorder="1" applyAlignment="1">
      <alignment horizontal="center" vertical="center"/>
    </xf>
    <xf numFmtId="0" fontId="31" fillId="10" borderId="19" xfId="0" applyFont="1" applyFill="1" applyBorder="1" applyAlignment="1">
      <alignment horizontal="center" vertical="center" wrapText="1"/>
    </xf>
    <xf numFmtId="0" fontId="31" fillId="10" borderId="20" xfId="0" applyFont="1" applyFill="1" applyBorder="1" applyAlignment="1">
      <alignment horizontal="center" vertical="center"/>
    </xf>
    <xf numFmtId="0" fontId="31" fillId="10" borderId="25" xfId="0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GBox"/>
</file>

<file path=xl/ctrlProps/ctrlProp2.xml><?xml version="1.0" encoding="utf-8"?>
<formControlPr xmlns="http://schemas.microsoft.com/office/spreadsheetml/2009/9/main" objectType="Radio" checked="Checked" firstButton="1" fmlaLink="$AO$1" lockText="1"/>
</file>

<file path=xl/ctrlProps/ctrlProp3.xml><?xml version="1.0" encoding="utf-8"?>
<formControlPr xmlns="http://schemas.microsoft.com/office/spreadsheetml/2009/9/main" objectType="Radio" lockText="1"/>
</file>

<file path=xl/ctrlProps/ctrlProp4.xml><?xml version="1.0" encoding="utf-8"?>
<formControlPr xmlns="http://schemas.microsoft.com/office/spreadsheetml/2009/9/main" objectType="GBox"/>
</file>

<file path=xl/ctrlProps/ctrlProp5.xml><?xml version="1.0" encoding="utf-8"?>
<formControlPr xmlns="http://schemas.microsoft.com/office/spreadsheetml/2009/9/main" objectType="Radio" checked="Checked" firstButton="1" fmlaLink="$AO$2" lockText="1"/>
</file>

<file path=xl/ctrlProps/ctrlProp6.xml><?xml version="1.0" encoding="utf-8"?>
<formControlPr xmlns="http://schemas.microsoft.com/office/spreadsheetml/2009/9/main" objectType="Radio" lockText="1"/>
</file>

<file path=xl/ctrlProps/ctrlProp7.xml><?xml version="1.0" encoding="utf-8"?>
<formControlPr xmlns="http://schemas.microsoft.com/office/spreadsheetml/2009/9/main" objectType="Radio" lockText="1"/>
</file>

<file path=xl/ctrlProps/ctrlProp8.xml><?xml version="1.0" encoding="utf-8"?>
<formControlPr xmlns="http://schemas.microsoft.com/office/spreadsheetml/2009/9/main" objectType="Radio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295275</xdr:colOff>
      <xdr:row>16</xdr:row>
      <xdr:rowOff>47625</xdr:rowOff>
    </xdr:from>
    <xdr:to>
      <xdr:col>15</xdr:col>
      <xdr:colOff>190500</xdr:colOff>
      <xdr:row>16</xdr:row>
      <xdr:rowOff>333375</xdr:rowOff>
    </xdr:to>
    <xdr:sp macro="" textlink="">
      <xdr:nvSpPr>
        <xdr:cNvPr id="2" name="AutoShape 2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0687050" y="2286000"/>
          <a:ext cx="866775" cy="180975"/>
        </a:xfrm>
        <a:prstGeom prst="notchedRightArrow">
          <a:avLst>
            <a:gd name="adj1" fmla="val 50000"/>
            <a:gd name="adj2" fmla="val 641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95250</xdr:colOff>
      <xdr:row>62</xdr:row>
      <xdr:rowOff>28575</xdr:rowOff>
    </xdr:from>
    <xdr:to>
      <xdr:col>6</xdr:col>
      <xdr:colOff>381000</xdr:colOff>
      <xdr:row>65</xdr:row>
      <xdr:rowOff>66675</xdr:rowOff>
    </xdr:to>
    <xdr:sp macro="" textlink="">
      <xdr:nvSpPr>
        <xdr:cNvPr id="3" name="AutoShape 2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 rot="5400000">
          <a:off x="3452812" y="11853863"/>
          <a:ext cx="638175" cy="285750"/>
        </a:xfrm>
        <a:prstGeom prst="notchedRightArrow">
          <a:avLst>
            <a:gd name="adj1" fmla="val 50000"/>
            <a:gd name="adj2" fmla="val 48333"/>
          </a:avLst>
        </a:prstGeom>
        <a:solidFill>
          <a:srgbClr val="00206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523875</xdr:colOff>
      <xdr:row>16</xdr:row>
      <xdr:rowOff>47625</xdr:rowOff>
    </xdr:from>
    <xdr:to>
      <xdr:col>12</xdr:col>
      <xdr:colOff>419100</xdr:colOff>
      <xdr:row>16</xdr:row>
      <xdr:rowOff>333375</xdr:rowOff>
    </xdr:to>
    <xdr:sp macro="" textlink="">
      <xdr:nvSpPr>
        <xdr:cNvPr id="4" name="AutoShape 2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 rot="10800000">
          <a:off x="8001000" y="2286000"/>
          <a:ext cx="866775" cy="180975"/>
        </a:xfrm>
        <a:prstGeom prst="notchedRightArrow">
          <a:avLst>
            <a:gd name="adj1" fmla="val 50000"/>
            <a:gd name="adj2" fmla="val 641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104775</xdr:colOff>
      <xdr:row>43</xdr:row>
      <xdr:rowOff>104775</xdr:rowOff>
    </xdr:from>
    <xdr:to>
      <xdr:col>6</xdr:col>
      <xdr:colOff>390525</xdr:colOff>
      <xdr:row>46</xdr:row>
      <xdr:rowOff>142875</xdr:rowOff>
    </xdr:to>
    <xdr:sp macro="" textlink="">
      <xdr:nvSpPr>
        <xdr:cNvPr id="5" name="AutoShape 2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 rot="-5359747">
          <a:off x="3462337" y="8129588"/>
          <a:ext cx="638175" cy="285750"/>
        </a:xfrm>
        <a:prstGeom prst="notchedRightArrow">
          <a:avLst>
            <a:gd name="adj1" fmla="val 50000"/>
            <a:gd name="adj2" fmla="val 48333"/>
          </a:avLst>
        </a:prstGeom>
        <a:solidFill>
          <a:srgbClr val="00206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33</xdr:col>
      <xdr:colOff>95249</xdr:colOff>
      <xdr:row>82</xdr:row>
      <xdr:rowOff>176891</xdr:rowOff>
    </xdr:from>
    <xdr:to>
      <xdr:col>36</xdr:col>
      <xdr:colOff>325070</xdr:colOff>
      <xdr:row>86</xdr:row>
      <xdr:rowOff>153320</xdr:rowOff>
    </xdr:to>
    <xdr:sp macro="" textlink="">
      <xdr:nvSpPr>
        <xdr:cNvPr id="6" name="Rectangle à coins arrondis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19583399" y="15826466"/>
          <a:ext cx="1163271" cy="776529"/>
        </a:xfrm>
        <a:prstGeom prst="roundRect">
          <a:avLst>
            <a:gd name="adj" fmla="val 50000"/>
          </a:avLst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fr-FR" sz="1400" b="1">
              <a:solidFill>
                <a:schemeClr val="tx2"/>
              </a:solidFill>
            </a:rPr>
            <a:t>COLLEGE CADRE</a:t>
          </a:r>
        </a:p>
      </xdr:txBody>
    </xdr:sp>
    <xdr:clientData/>
  </xdr:twoCellAnchor>
  <xdr:twoCellAnchor>
    <xdr:from>
      <xdr:col>19</xdr:col>
      <xdr:colOff>560916</xdr:colOff>
      <xdr:row>20</xdr:row>
      <xdr:rowOff>185209</xdr:rowOff>
    </xdr:from>
    <xdr:to>
      <xdr:col>23</xdr:col>
      <xdr:colOff>5290</xdr:colOff>
      <xdr:row>21</xdr:row>
      <xdr:rowOff>5292</xdr:rowOff>
    </xdr:to>
    <xdr:sp macro="" textlink="">
      <xdr:nvSpPr>
        <xdr:cNvPr id="7" name="Line 30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 flipH="1" flipV="1">
          <a:off x="15353241" y="3204634"/>
          <a:ext cx="996949" cy="10583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327373</xdr:colOff>
      <xdr:row>4</xdr:row>
      <xdr:rowOff>43188</xdr:rowOff>
    </xdr:from>
    <xdr:to>
      <xdr:col>8</xdr:col>
      <xdr:colOff>368001</xdr:colOff>
      <xdr:row>11</xdr:row>
      <xdr:rowOff>57550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373" y="252738"/>
          <a:ext cx="1070598" cy="1643137"/>
        </a:xfrm>
        <a:prstGeom prst="rect">
          <a:avLst/>
        </a:prstGeom>
      </xdr:spPr>
    </xdr:pic>
    <xdr:clientData/>
  </xdr:twoCellAnchor>
  <xdr:twoCellAnchor>
    <xdr:from>
      <xdr:col>26</xdr:col>
      <xdr:colOff>8761</xdr:colOff>
      <xdr:row>25</xdr:row>
      <xdr:rowOff>224118</xdr:rowOff>
    </xdr:from>
    <xdr:to>
      <xdr:col>29</xdr:col>
      <xdr:colOff>0</xdr:colOff>
      <xdr:row>27</xdr:row>
      <xdr:rowOff>200279</xdr:rowOff>
    </xdr:to>
    <xdr:sp macro="" textlink="">
      <xdr:nvSpPr>
        <xdr:cNvPr id="9" name="AutoShape 1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17296636" y="4396068"/>
          <a:ext cx="934214" cy="395261"/>
        </a:xfrm>
        <a:prstGeom prst="leftRightArrow">
          <a:avLst>
            <a:gd name="adj1" fmla="val 61494"/>
            <a:gd name="adj2" fmla="val 7382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95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PLAGE G</a:t>
          </a:r>
        </a:p>
      </xdr:txBody>
    </xdr:sp>
    <xdr:clientData/>
  </xdr:twoCellAnchor>
  <xdr:twoCellAnchor>
    <xdr:from>
      <xdr:col>19</xdr:col>
      <xdr:colOff>571499</xdr:colOff>
      <xdr:row>26</xdr:row>
      <xdr:rowOff>157163</xdr:rowOff>
    </xdr:from>
    <xdr:to>
      <xdr:col>25</xdr:col>
      <xdr:colOff>312819</xdr:colOff>
      <xdr:row>27</xdr:row>
      <xdr:rowOff>5012</xdr:rowOff>
    </xdr:to>
    <xdr:sp macro="" textlink="">
      <xdr:nvSpPr>
        <xdr:cNvPr id="10" name="Line 30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 flipH="1" flipV="1">
          <a:off x="15363824" y="4586288"/>
          <a:ext cx="1922545" cy="9774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35</xdr:row>
      <xdr:rowOff>0</xdr:rowOff>
    </xdr:from>
    <xdr:to>
      <xdr:col>28</xdr:col>
      <xdr:colOff>5010</xdr:colOff>
      <xdr:row>35</xdr:row>
      <xdr:rowOff>0</xdr:rowOff>
    </xdr:to>
    <xdr:sp macro="" textlink="">
      <xdr:nvSpPr>
        <xdr:cNvPr id="11" name="Line 30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 flipH="1">
          <a:off x="15363825" y="6248400"/>
          <a:ext cx="255771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623357</xdr:colOff>
      <xdr:row>43</xdr:row>
      <xdr:rowOff>1058</xdr:rowOff>
    </xdr:from>
    <xdr:to>
      <xdr:col>30</xdr:col>
      <xdr:colOff>9525</xdr:colOff>
      <xdr:row>43</xdr:row>
      <xdr:rowOff>19050</xdr:rowOff>
    </xdr:to>
    <xdr:sp macro="" textlink="">
      <xdr:nvSpPr>
        <xdr:cNvPr id="12" name="Line 30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 flipH="1" flipV="1">
          <a:off x="12129557" y="7020983"/>
          <a:ext cx="4339168" cy="1799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4762</xdr:colOff>
      <xdr:row>51</xdr:row>
      <xdr:rowOff>0</xdr:rowOff>
    </xdr:from>
    <xdr:to>
      <xdr:col>32</xdr:col>
      <xdr:colOff>10023</xdr:colOff>
      <xdr:row>51</xdr:row>
      <xdr:rowOff>20053</xdr:rowOff>
    </xdr:to>
    <xdr:sp macro="" textlink="">
      <xdr:nvSpPr>
        <xdr:cNvPr id="13" name="Line 30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 flipH="1" flipV="1">
          <a:off x="15368587" y="9448800"/>
          <a:ext cx="3815261" cy="20053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9524</xdr:colOff>
      <xdr:row>58</xdr:row>
      <xdr:rowOff>190499</xdr:rowOff>
    </xdr:from>
    <xdr:to>
      <xdr:col>34</xdr:col>
      <xdr:colOff>4760</xdr:colOff>
      <xdr:row>58</xdr:row>
      <xdr:rowOff>195263</xdr:rowOff>
    </xdr:to>
    <xdr:sp macro="" textlink="">
      <xdr:nvSpPr>
        <xdr:cNvPr id="14" name="Line 30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 flipH="1">
          <a:off x="15373349" y="11039474"/>
          <a:ext cx="4433886" cy="4764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571499</xdr:colOff>
      <xdr:row>24</xdr:row>
      <xdr:rowOff>259290</xdr:rowOff>
    </xdr:from>
    <xdr:to>
      <xdr:col>24</xdr:col>
      <xdr:colOff>5291</xdr:colOff>
      <xdr:row>25</xdr:row>
      <xdr:rowOff>5290</xdr:rowOff>
    </xdr:to>
    <xdr:sp macro="" textlink="">
      <xdr:nvSpPr>
        <xdr:cNvPr id="15" name="Line 30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 flipH="1" flipV="1">
          <a:off x="15363824" y="4174065"/>
          <a:ext cx="1300692" cy="3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23</xdr:row>
      <xdr:rowOff>0</xdr:rowOff>
    </xdr:from>
    <xdr:to>
      <xdr:col>23</xdr:col>
      <xdr:colOff>4647</xdr:colOff>
      <xdr:row>23</xdr:row>
      <xdr:rowOff>4646</xdr:rowOff>
    </xdr:to>
    <xdr:sp macro="" textlink="">
      <xdr:nvSpPr>
        <xdr:cNvPr id="16" name="Line 30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 flipH="1" flipV="1">
          <a:off x="15363825" y="3657600"/>
          <a:ext cx="985722" cy="4646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5290</xdr:colOff>
      <xdr:row>31</xdr:row>
      <xdr:rowOff>1057</xdr:rowOff>
    </xdr:from>
    <xdr:to>
      <xdr:col>26</xdr:col>
      <xdr:colOff>438149</xdr:colOff>
      <xdr:row>31</xdr:row>
      <xdr:rowOff>9524</xdr:rowOff>
    </xdr:to>
    <xdr:sp macro="" textlink="">
      <xdr:nvSpPr>
        <xdr:cNvPr id="17" name="Line 30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 flipH="1" flipV="1">
          <a:off x="12149665" y="4734982"/>
          <a:ext cx="2956984" cy="8467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638174</xdr:colOff>
      <xdr:row>38</xdr:row>
      <xdr:rowOff>186265</xdr:rowOff>
    </xdr:from>
    <xdr:to>
      <xdr:col>29</xdr:col>
      <xdr:colOff>9524</xdr:colOff>
      <xdr:row>39</xdr:row>
      <xdr:rowOff>9524</xdr:rowOff>
    </xdr:to>
    <xdr:sp macro="" textlink="">
      <xdr:nvSpPr>
        <xdr:cNvPr id="18" name="Line 30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 flipH="1" flipV="1">
          <a:off x="12144374" y="6253690"/>
          <a:ext cx="3876675" cy="13759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628649</xdr:colOff>
      <xdr:row>47</xdr:row>
      <xdr:rowOff>0</xdr:rowOff>
    </xdr:from>
    <xdr:to>
      <xdr:col>31</xdr:col>
      <xdr:colOff>25165</xdr:colOff>
      <xdr:row>47</xdr:row>
      <xdr:rowOff>411</xdr:rowOff>
    </xdr:to>
    <xdr:sp macro="" textlink="">
      <xdr:nvSpPr>
        <xdr:cNvPr id="19" name="Line 30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 flipH="1" flipV="1">
          <a:off x="12134849" y="7781925"/>
          <a:ext cx="4797191" cy="411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4762</xdr:colOff>
      <xdr:row>54</xdr:row>
      <xdr:rowOff>195262</xdr:rowOff>
    </xdr:from>
    <xdr:to>
      <xdr:col>33</xdr:col>
      <xdr:colOff>4762</xdr:colOff>
      <xdr:row>55</xdr:row>
      <xdr:rowOff>4763</xdr:rowOff>
    </xdr:to>
    <xdr:sp macro="" textlink="">
      <xdr:nvSpPr>
        <xdr:cNvPr id="20" name="Line 30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 flipH="1" flipV="1">
          <a:off x="15368587" y="10244137"/>
          <a:ext cx="4124325" cy="9526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63</xdr:row>
      <xdr:rowOff>0</xdr:rowOff>
    </xdr:from>
    <xdr:to>
      <xdr:col>35</xdr:col>
      <xdr:colOff>1540</xdr:colOff>
      <xdr:row>63</xdr:row>
      <xdr:rowOff>9253</xdr:rowOff>
    </xdr:to>
    <xdr:sp macro="" textlink="">
      <xdr:nvSpPr>
        <xdr:cNvPr id="21" name="Line 30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 flipH="1" flipV="1">
          <a:off x="15363825" y="11849100"/>
          <a:ext cx="4754515" cy="9253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628650</xdr:colOff>
      <xdr:row>66</xdr:row>
      <xdr:rowOff>180975</xdr:rowOff>
    </xdr:from>
    <xdr:to>
      <xdr:col>36</xdr:col>
      <xdr:colOff>0</xdr:colOff>
      <xdr:row>66</xdr:row>
      <xdr:rowOff>190498</xdr:rowOff>
    </xdr:to>
    <xdr:sp macro="" textlink="">
      <xdr:nvSpPr>
        <xdr:cNvPr id="22" name="Line 30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 flipH="1" flipV="1">
          <a:off x="12134850" y="11582400"/>
          <a:ext cx="7010400" cy="9523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633412</xdr:colOff>
      <xdr:row>74</xdr:row>
      <xdr:rowOff>190499</xdr:rowOff>
    </xdr:from>
    <xdr:to>
      <xdr:col>38</xdr:col>
      <xdr:colOff>0</xdr:colOff>
      <xdr:row>75</xdr:row>
      <xdr:rowOff>9524</xdr:rowOff>
    </xdr:to>
    <xdr:sp macro="" textlink="">
      <xdr:nvSpPr>
        <xdr:cNvPr id="23" name="Line 30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 flipH="1" flipV="1">
          <a:off x="12139612" y="13115924"/>
          <a:ext cx="7900988" cy="95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638174</xdr:colOff>
      <xdr:row>70</xdr:row>
      <xdr:rowOff>190499</xdr:rowOff>
    </xdr:from>
    <xdr:to>
      <xdr:col>36</xdr:col>
      <xdr:colOff>447673</xdr:colOff>
      <xdr:row>71</xdr:row>
      <xdr:rowOff>9523</xdr:rowOff>
    </xdr:to>
    <xdr:sp macro="" textlink="">
      <xdr:nvSpPr>
        <xdr:cNvPr id="24" name="Line 30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 flipH="1" flipV="1">
          <a:off x="12144374" y="12353924"/>
          <a:ext cx="7448549" cy="9524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261255</xdr:colOff>
      <xdr:row>59</xdr:row>
      <xdr:rowOff>43541</xdr:rowOff>
    </xdr:from>
    <xdr:to>
      <xdr:col>30</xdr:col>
      <xdr:colOff>123683</xdr:colOff>
      <xdr:row>63</xdr:row>
      <xdr:rowOff>19970</xdr:rowOff>
    </xdr:to>
    <xdr:sp macro="" textlink="">
      <xdr:nvSpPr>
        <xdr:cNvPr id="25" name="Rectangle à coins arrondis 30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 bwMode="auto">
        <a:xfrm>
          <a:off x="17549130" y="11092541"/>
          <a:ext cx="1119728" cy="776529"/>
        </a:xfrm>
        <a:prstGeom prst="roundRect">
          <a:avLst>
            <a:gd name="adj" fmla="val 50000"/>
          </a:avLst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fr-FR" sz="1400" b="1">
              <a:solidFill>
                <a:schemeClr val="tx2"/>
              </a:solidFill>
            </a:rPr>
            <a:t>COLLEGE MAITRISE</a:t>
          </a:r>
        </a:p>
      </xdr:txBody>
    </xdr:sp>
    <xdr:clientData/>
  </xdr:twoCellAnchor>
  <xdr:twoCellAnchor>
    <xdr:from>
      <xdr:col>22</xdr:col>
      <xdr:colOff>59869</xdr:colOff>
      <xdr:row>43</xdr:row>
      <xdr:rowOff>136072</xdr:rowOff>
    </xdr:from>
    <xdr:to>
      <xdr:col>25</xdr:col>
      <xdr:colOff>285751</xdr:colOff>
      <xdr:row>47</xdr:row>
      <xdr:rowOff>112635</xdr:rowOff>
    </xdr:to>
    <xdr:sp macro="" textlink="">
      <xdr:nvSpPr>
        <xdr:cNvPr id="26" name="Rectangle à coins arrondis 3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16090444" y="7984672"/>
          <a:ext cx="1168857" cy="776663"/>
        </a:xfrm>
        <a:prstGeom prst="roundRect">
          <a:avLst>
            <a:gd name="adj" fmla="val 50000"/>
          </a:avLst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fr-FR" sz="1400" b="1">
              <a:solidFill>
                <a:schemeClr val="tx2"/>
              </a:solidFill>
            </a:rPr>
            <a:t>COLLEGE EXECUTION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10</xdr:row>
          <xdr:rowOff>19050</xdr:rowOff>
        </xdr:from>
        <xdr:to>
          <xdr:col>13</xdr:col>
          <xdr:colOff>209550</xdr:colOff>
          <xdr:row>11</xdr:row>
          <xdr:rowOff>152400</xdr:rowOff>
        </xdr:to>
        <xdr:sp macro="" textlink="">
          <xdr:nvSpPr>
            <xdr:cNvPr id="1025" name="Group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Temps de travail hebdomadaire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10</xdr:row>
          <xdr:rowOff>95250</xdr:rowOff>
        </xdr:from>
        <xdr:to>
          <xdr:col>9</xdr:col>
          <xdr:colOff>952500</xdr:colOff>
          <xdr:row>11</xdr:row>
          <xdr:rowOff>104775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35 heures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10</xdr:row>
          <xdr:rowOff>104775</xdr:rowOff>
        </xdr:from>
        <xdr:to>
          <xdr:col>11</xdr:col>
          <xdr:colOff>485775</xdr:colOff>
          <xdr:row>11</xdr:row>
          <xdr:rowOff>104775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32 heures "collectif"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571500</xdr:colOff>
          <xdr:row>10</xdr:row>
          <xdr:rowOff>19050</xdr:rowOff>
        </xdr:from>
        <xdr:to>
          <xdr:col>16</xdr:col>
          <xdr:colOff>0</xdr:colOff>
          <xdr:row>11</xdr:row>
          <xdr:rowOff>152400</xdr:rowOff>
        </xdr:to>
        <xdr:sp macro="" textlink="">
          <xdr:nvSpPr>
            <xdr:cNvPr id="1028" name="Group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Majoration résidentielle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704850</xdr:colOff>
          <xdr:row>10</xdr:row>
          <xdr:rowOff>95250</xdr:rowOff>
        </xdr:from>
        <xdr:to>
          <xdr:col>14</xdr:col>
          <xdr:colOff>676275</xdr:colOff>
          <xdr:row>11</xdr:row>
          <xdr:rowOff>104775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24%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485775</xdr:colOff>
          <xdr:row>10</xdr:row>
          <xdr:rowOff>95250</xdr:rowOff>
        </xdr:from>
        <xdr:to>
          <xdr:col>15</xdr:col>
          <xdr:colOff>485775</xdr:colOff>
          <xdr:row>11</xdr:row>
          <xdr:rowOff>76200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24,5 %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323850</xdr:colOff>
          <xdr:row>10</xdr:row>
          <xdr:rowOff>104775</xdr:rowOff>
        </xdr:from>
        <xdr:to>
          <xdr:col>15</xdr:col>
          <xdr:colOff>866775</xdr:colOff>
          <xdr:row>11</xdr:row>
          <xdr:rowOff>57150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25 %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781050</xdr:colOff>
          <xdr:row>10</xdr:row>
          <xdr:rowOff>104775</xdr:rowOff>
        </xdr:from>
        <xdr:to>
          <xdr:col>13</xdr:col>
          <xdr:colOff>57150</xdr:colOff>
          <xdr:row>11</xdr:row>
          <xdr:rowOff>104775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32 heures "individuel"</a:t>
              </a:r>
            </a:p>
          </xdr:txBody>
        </xdr:sp>
        <xdr:clientData fLocksWithSheet="0" fPrintsWithSheet="0"/>
      </xdr:twoCellAnchor>
    </mc:Choice>
    <mc:Fallback/>
  </mc:AlternateContent>
  <xdr:twoCellAnchor>
    <xdr:from>
      <xdr:col>22</xdr:col>
      <xdr:colOff>8761</xdr:colOff>
      <xdr:row>19</xdr:row>
      <xdr:rowOff>195792</xdr:rowOff>
    </xdr:from>
    <xdr:to>
      <xdr:col>27</xdr:col>
      <xdr:colOff>0</xdr:colOff>
      <xdr:row>22</xdr:row>
      <xdr:rowOff>15070</xdr:rowOff>
    </xdr:to>
    <xdr:sp macro="" textlink="">
      <xdr:nvSpPr>
        <xdr:cNvPr id="35" name="AutoShape 1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16039336" y="3015192"/>
          <a:ext cx="1562864" cy="400303"/>
        </a:xfrm>
        <a:prstGeom prst="leftRightArrow">
          <a:avLst>
            <a:gd name="adj1" fmla="val 61494"/>
            <a:gd name="adj2" fmla="val 7382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11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PLAGE H</a:t>
          </a:r>
        </a:p>
      </xdr:txBody>
    </xdr:sp>
    <xdr:clientData/>
  </xdr:twoCellAnchor>
  <xdr:twoCellAnchor>
    <xdr:from>
      <xdr:col>28</xdr:col>
      <xdr:colOff>14052</xdr:colOff>
      <xdr:row>34</xdr:row>
      <xdr:rowOff>1868</xdr:rowOff>
    </xdr:from>
    <xdr:to>
      <xdr:col>31</xdr:col>
      <xdr:colOff>5291</xdr:colOff>
      <xdr:row>35</xdr:row>
      <xdr:rowOff>200279</xdr:rowOff>
    </xdr:to>
    <xdr:sp macro="" textlink="">
      <xdr:nvSpPr>
        <xdr:cNvPr id="36" name="AutoShape 1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17930577" y="6050243"/>
          <a:ext cx="934214" cy="398436"/>
        </a:xfrm>
        <a:prstGeom prst="leftRightArrow">
          <a:avLst>
            <a:gd name="adj1" fmla="val 61494"/>
            <a:gd name="adj2" fmla="val 7382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95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PLAGE F</a:t>
          </a:r>
        </a:p>
      </xdr:txBody>
    </xdr:sp>
    <xdr:clientData/>
  </xdr:twoCellAnchor>
  <xdr:twoCellAnchor>
    <xdr:from>
      <xdr:col>30</xdr:col>
      <xdr:colOff>14052</xdr:colOff>
      <xdr:row>42</xdr:row>
      <xdr:rowOff>1868</xdr:rowOff>
    </xdr:from>
    <xdr:to>
      <xdr:col>33</xdr:col>
      <xdr:colOff>5291</xdr:colOff>
      <xdr:row>43</xdr:row>
      <xdr:rowOff>200280</xdr:rowOff>
    </xdr:to>
    <xdr:sp macro="" textlink="">
      <xdr:nvSpPr>
        <xdr:cNvPr id="37" name="AutoShape 13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18559227" y="7650443"/>
          <a:ext cx="934214" cy="398437"/>
        </a:xfrm>
        <a:prstGeom prst="leftRightArrow">
          <a:avLst>
            <a:gd name="adj1" fmla="val 61494"/>
            <a:gd name="adj2" fmla="val 7382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95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PLAGE D</a:t>
          </a:r>
        </a:p>
      </xdr:txBody>
    </xdr:sp>
    <xdr:clientData/>
  </xdr:twoCellAnchor>
  <xdr:twoCellAnchor>
    <xdr:from>
      <xdr:col>32</xdr:col>
      <xdr:colOff>4233</xdr:colOff>
      <xdr:row>50</xdr:row>
      <xdr:rowOff>13962</xdr:rowOff>
    </xdr:from>
    <xdr:to>
      <xdr:col>34</xdr:col>
      <xdr:colOff>444508</xdr:colOff>
      <xdr:row>52</xdr:row>
      <xdr:rowOff>11291</xdr:rowOff>
    </xdr:to>
    <xdr:sp macro="" textlink="">
      <xdr:nvSpPr>
        <xdr:cNvPr id="38" name="AutoShape 1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17403233" y="8385379"/>
          <a:ext cx="1339858" cy="378329"/>
        </a:xfrm>
        <a:prstGeom prst="leftRightArrow">
          <a:avLst>
            <a:gd name="adj1" fmla="val 61494"/>
            <a:gd name="adj2" fmla="val 7382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95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PLAGE C</a:t>
          </a:r>
        </a:p>
      </xdr:txBody>
    </xdr:sp>
    <xdr:clientData/>
  </xdr:twoCellAnchor>
  <xdr:twoCellAnchor>
    <xdr:from>
      <xdr:col>34</xdr:col>
      <xdr:colOff>8761</xdr:colOff>
      <xdr:row>58</xdr:row>
      <xdr:rowOff>1868</xdr:rowOff>
    </xdr:from>
    <xdr:to>
      <xdr:col>37</xdr:col>
      <xdr:colOff>0</xdr:colOff>
      <xdr:row>59</xdr:row>
      <xdr:rowOff>200279</xdr:rowOff>
    </xdr:to>
    <xdr:sp macro="" textlink="">
      <xdr:nvSpPr>
        <xdr:cNvPr id="39" name="AutoShape 1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19811236" y="10850843"/>
          <a:ext cx="934214" cy="398436"/>
        </a:xfrm>
        <a:prstGeom prst="leftRightArrow">
          <a:avLst>
            <a:gd name="adj1" fmla="val 61494"/>
            <a:gd name="adj2" fmla="val 7382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95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PLAGE B</a:t>
          </a:r>
        </a:p>
      </xdr:txBody>
    </xdr:sp>
    <xdr:clientData/>
  </xdr:twoCellAnchor>
  <xdr:twoCellAnchor>
    <xdr:from>
      <xdr:col>36</xdr:col>
      <xdr:colOff>8762</xdr:colOff>
      <xdr:row>66</xdr:row>
      <xdr:rowOff>7159</xdr:rowOff>
    </xdr:from>
    <xdr:to>
      <xdr:col>39</xdr:col>
      <xdr:colOff>1</xdr:colOff>
      <xdr:row>68</xdr:row>
      <xdr:rowOff>4487</xdr:rowOff>
    </xdr:to>
    <xdr:sp macro="" textlink="">
      <xdr:nvSpPr>
        <xdr:cNvPr id="40" name="AutoShape 1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rrowheads="1"/>
        </xdr:cNvSpPr>
      </xdr:nvSpPr>
      <xdr:spPr bwMode="auto">
        <a:xfrm>
          <a:off x="20439887" y="12456334"/>
          <a:ext cx="934214" cy="397378"/>
        </a:xfrm>
        <a:prstGeom prst="leftRightArrow">
          <a:avLst>
            <a:gd name="adj1" fmla="val 61494"/>
            <a:gd name="adj2" fmla="val 7382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95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PLAGE A</a:t>
          </a:r>
        </a:p>
      </xdr:txBody>
    </xdr:sp>
    <xdr:clientData/>
  </xdr:twoCellAnchor>
  <xdr:twoCellAnchor>
    <xdr:from>
      <xdr:col>29</xdr:col>
      <xdr:colOff>14052</xdr:colOff>
      <xdr:row>38</xdr:row>
      <xdr:rowOff>1868</xdr:rowOff>
    </xdr:from>
    <xdr:to>
      <xdr:col>32</xdr:col>
      <xdr:colOff>5291</xdr:colOff>
      <xdr:row>40</xdr:row>
      <xdr:rowOff>254</xdr:rowOff>
    </xdr:to>
    <xdr:sp macro="" textlink="">
      <xdr:nvSpPr>
        <xdr:cNvPr id="41" name="AutoShape 1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16025577" y="6069293"/>
          <a:ext cx="1334264" cy="379386"/>
        </a:xfrm>
        <a:prstGeom prst="leftRightArrow">
          <a:avLst>
            <a:gd name="adj1" fmla="val 61494"/>
            <a:gd name="adj2" fmla="val 7382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95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PLAGE E</a:t>
          </a:r>
        </a:p>
      </xdr:txBody>
    </xdr:sp>
    <xdr:clientData/>
  </xdr:twoCellAnchor>
  <xdr:twoCellAnchor>
    <xdr:from>
      <xdr:col>18</xdr:col>
      <xdr:colOff>9525</xdr:colOff>
      <xdr:row>95</xdr:row>
      <xdr:rowOff>190499</xdr:rowOff>
    </xdr:from>
    <xdr:to>
      <xdr:col>25</xdr:col>
      <xdr:colOff>9525</xdr:colOff>
      <xdr:row>96</xdr:row>
      <xdr:rowOff>0</xdr:rowOff>
    </xdr:to>
    <xdr:sp macro="" textlink="">
      <xdr:nvSpPr>
        <xdr:cNvPr id="42" name="Line 30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 flipH="1">
          <a:off x="14373225" y="18049874"/>
          <a:ext cx="3409950" cy="1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9525</xdr:colOff>
      <xdr:row>98</xdr:row>
      <xdr:rowOff>9524</xdr:rowOff>
    </xdr:from>
    <xdr:to>
      <xdr:col>27</xdr:col>
      <xdr:colOff>28575</xdr:colOff>
      <xdr:row>98</xdr:row>
      <xdr:rowOff>9525</xdr:rowOff>
    </xdr:to>
    <xdr:sp macro="" textlink="">
      <xdr:nvSpPr>
        <xdr:cNvPr id="43" name="Line 30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H="1">
          <a:off x="14373225" y="18440399"/>
          <a:ext cx="4324350" cy="1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102</xdr:row>
      <xdr:rowOff>180974</xdr:rowOff>
    </xdr:from>
    <xdr:to>
      <xdr:col>27</xdr:col>
      <xdr:colOff>19050</xdr:colOff>
      <xdr:row>102</xdr:row>
      <xdr:rowOff>180975</xdr:rowOff>
    </xdr:to>
    <xdr:sp macro="" textlink="">
      <xdr:nvSpPr>
        <xdr:cNvPr id="44" name="Line 30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 flipH="1">
          <a:off x="14363700" y="19373849"/>
          <a:ext cx="4324350" cy="1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166006</xdr:colOff>
      <xdr:row>90</xdr:row>
      <xdr:rowOff>74838</xdr:rowOff>
    </xdr:from>
    <xdr:to>
      <xdr:col>27</xdr:col>
      <xdr:colOff>395827</xdr:colOff>
      <xdr:row>94</xdr:row>
      <xdr:rowOff>51267</xdr:rowOff>
    </xdr:to>
    <xdr:sp macro="" textlink="">
      <xdr:nvSpPr>
        <xdr:cNvPr id="45" name="Rectangle à coins arrondis 6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 bwMode="auto">
        <a:xfrm>
          <a:off x="17447077" y="16417017"/>
          <a:ext cx="1576929" cy="738429"/>
        </a:xfrm>
        <a:prstGeom prst="roundRect">
          <a:avLst>
            <a:gd name="adj" fmla="val 50000"/>
          </a:avLst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fr-FR" sz="1400" b="1">
              <a:solidFill>
                <a:schemeClr val="tx2"/>
              </a:solidFill>
            </a:rPr>
            <a:t>CADRES SUPERIEURS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nemfo.sharepoint.com/sites/Pleexpertise/Documents%20partages/General/DOSSIERS%20PE/GRILLE%20SALAIRES/Trame%20salaires%20Gril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vier 2018"/>
      <sheetName val="Juillet 2018"/>
      <sheetName val="Janvier 2019"/>
      <sheetName val="Janvier 2020"/>
    </sheetNames>
    <sheetDataSet>
      <sheetData sheetId="0">
        <row r="5">
          <cell r="C5">
            <v>503.72</v>
          </cell>
        </row>
        <row r="15">
          <cell r="AB15" t="str">
            <v>35 heures</v>
          </cell>
        </row>
        <row r="16">
          <cell r="AB16">
            <v>0.25</v>
          </cell>
        </row>
        <row r="18">
          <cell r="AC18" t="str">
            <v xml:space="preserve">Majoration </v>
          </cell>
          <cell r="AE18">
            <v>0.09</v>
          </cell>
          <cell r="AF18">
            <v>0.12</v>
          </cell>
          <cell r="AG18">
            <v>0.15</v>
          </cell>
          <cell r="AH18">
            <v>0.18</v>
          </cell>
          <cell r="AI18">
            <v>0.22</v>
          </cell>
          <cell r="AJ18">
            <v>0.26</v>
          </cell>
          <cell r="AK18">
            <v>0.3</v>
          </cell>
          <cell r="AL18">
            <v>0.315</v>
          </cell>
          <cell r="AM18">
            <v>0.33</v>
          </cell>
        </row>
        <row r="19">
          <cell r="AD19" t="str">
            <v>Indice</v>
          </cell>
        </row>
        <row r="20">
          <cell r="AD20">
            <v>224.9</v>
          </cell>
        </row>
        <row r="21">
          <cell r="AD21">
            <v>229.2</v>
          </cell>
        </row>
        <row r="22">
          <cell r="AD22">
            <v>233.8</v>
          </cell>
        </row>
        <row r="23">
          <cell r="AD23">
            <v>238.4</v>
          </cell>
        </row>
        <row r="24">
          <cell r="AD24">
            <v>243.1</v>
          </cell>
        </row>
        <row r="25">
          <cell r="AD25">
            <v>247.7</v>
          </cell>
        </row>
        <row r="26">
          <cell r="AD26">
            <v>252.6</v>
          </cell>
        </row>
        <row r="27">
          <cell r="AD27">
            <v>257.7</v>
          </cell>
        </row>
        <row r="28">
          <cell r="AD28">
            <v>263.10000000000002</v>
          </cell>
        </row>
        <row r="29">
          <cell r="AD29">
            <v>268</v>
          </cell>
        </row>
        <row r="30">
          <cell r="AD30">
            <v>272.89999999999998</v>
          </cell>
        </row>
        <row r="31">
          <cell r="AD31">
            <v>279.10000000000002</v>
          </cell>
        </row>
        <row r="32">
          <cell r="AD32">
            <v>285.5</v>
          </cell>
        </row>
        <row r="33">
          <cell r="AD33">
            <v>291.8</v>
          </cell>
        </row>
        <row r="34">
          <cell r="AD34">
            <v>298.3</v>
          </cell>
        </row>
        <row r="35">
          <cell r="AD35">
            <v>305.2</v>
          </cell>
        </row>
        <row r="36">
          <cell r="AD36">
            <v>312.39999999999998</v>
          </cell>
        </row>
        <row r="37">
          <cell r="AD37">
            <v>320.10000000000002</v>
          </cell>
        </row>
        <row r="38">
          <cell r="AD38">
            <v>328.9</v>
          </cell>
        </row>
        <row r="39">
          <cell r="AD39">
            <v>337.2</v>
          </cell>
        </row>
        <row r="40">
          <cell r="AD40">
            <v>345.4</v>
          </cell>
        </row>
        <row r="41">
          <cell r="AD41">
            <v>354</v>
          </cell>
        </row>
        <row r="42">
          <cell r="AD42">
            <v>362.7</v>
          </cell>
        </row>
        <row r="43">
          <cell r="AD43">
            <v>371.7</v>
          </cell>
        </row>
        <row r="44">
          <cell r="AD44">
            <v>380.9</v>
          </cell>
        </row>
        <row r="45">
          <cell r="AD45">
            <v>390.1</v>
          </cell>
        </row>
        <row r="46">
          <cell r="AD46">
            <v>401</v>
          </cell>
        </row>
        <row r="47">
          <cell r="AD47">
            <v>410.6</v>
          </cell>
        </row>
        <row r="48">
          <cell r="AD48">
            <v>420.7</v>
          </cell>
        </row>
        <row r="49">
          <cell r="AD49">
            <v>431.1</v>
          </cell>
        </row>
        <row r="50">
          <cell r="AD50">
            <v>441.8</v>
          </cell>
        </row>
        <row r="51">
          <cell r="AD51">
            <v>452.7</v>
          </cell>
        </row>
        <row r="52">
          <cell r="AD52">
            <v>463.8</v>
          </cell>
        </row>
        <row r="53">
          <cell r="AD53">
            <v>475.3</v>
          </cell>
        </row>
        <row r="54">
          <cell r="AD54">
            <v>486.9</v>
          </cell>
        </row>
        <row r="55">
          <cell r="AD55">
            <v>499</v>
          </cell>
        </row>
        <row r="56">
          <cell r="AD56">
            <v>511.3</v>
          </cell>
        </row>
        <row r="57">
          <cell r="AD57">
            <v>523.9</v>
          </cell>
        </row>
        <row r="58">
          <cell r="AD58">
            <v>536.79999999999995</v>
          </cell>
        </row>
        <row r="59">
          <cell r="AD59">
            <v>550.1</v>
          </cell>
        </row>
        <row r="60">
          <cell r="AD60">
            <v>563.70000000000005</v>
          </cell>
        </row>
        <row r="61">
          <cell r="AD61">
            <v>577.79999999999995</v>
          </cell>
        </row>
        <row r="62">
          <cell r="AD62">
            <v>595.6</v>
          </cell>
        </row>
        <row r="63">
          <cell r="AD63">
            <v>610.1</v>
          </cell>
        </row>
        <row r="64">
          <cell r="AD64">
            <v>625.20000000000005</v>
          </cell>
        </row>
        <row r="65">
          <cell r="AD65">
            <v>640.70000000000005</v>
          </cell>
        </row>
        <row r="66">
          <cell r="AD66">
            <v>656.6</v>
          </cell>
        </row>
        <row r="67">
          <cell r="AD67">
            <v>672.8</v>
          </cell>
        </row>
        <row r="68">
          <cell r="AD68">
            <v>689.4</v>
          </cell>
        </row>
        <row r="69">
          <cell r="AD69">
            <v>706.4</v>
          </cell>
        </row>
        <row r="70">
          <cell r="AD70">
            <v>723.9</v>
          </cell>
        </row>
        <row r="71">
          <cell r="AD71">
            <v>740.3</v>
          </cell>
        </row>
        <row r="72">
          <cell r="AD72">
            <v>757</v>
          </cell>
        </row>
        <row r="73">
          <cell r="AD73">
            <v>773.7</v>
          </cell>
        </row>
        <row r="74">
          <cell r="AD74">
            <v>790.9</v>
          </cell>
        </row>
        <row r="75">
          <cell r="AD75">
            <v>808.6</v>
          </cell>
        </row>
        <row r="76">
          <cell r="AD76">
            <v>826.6</v>
          </cell>
        </row>
        <row r="77">
          <cell r="AD77">
            <v>845.1</v>
          </cell>
        </row>
        <row r="78">
          <cell r="AD78">
            <v>864.2</v>
          </cell>
        </row>
        <row r="79">
          <cell r="AD79">
            <v>883</v>
          </cell>
        </row>
        <row r="80">
          <cell r="AD80">
            <v>902.2</v>
          </cell>
        </row>
        <row r="81">
          <cell r="AD81">
            <v>924.4</v>
          </cell>
        </row>
        <row r="82">
          <cell r="AD82">
            <v>944.9</v>
          </cell>
        </row>
        <row r="83">
          <cell r="AD83">
            <v>966.6</v>
          </cell>
        </row>
        <row r="84">
          <cell r="AD84">
            <v>988.9</v>
          </cell>
        </row>
        <row r="85">
          <cell r="AD85">
            <v>1011.6</v>
          </cell>
        </row>
        <row r="86">
          <cell r="AD86">
            <v>1034.8</v>
          </cell>
        </row>
        <row r="87">
          <cell r="AD87" t="str">
            <v>Echelon</v>
          </cell>
        </row>
        <row r="88">
          <cell r="AD88" t="str">
            <v>Cumulé</v>
          </cell>
        </row>
      </sheetData>
      <sheetData sheetId="1">
        <row r="4">
          <cell r="C4">
            <v>0.245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A1:AO106"/>
  <sheetViews>
    <sheetView showGridLines="0" tabSelected="1" topLeftCell="G5" zoomScaleNormal="100" zoomScaleSheetLayoutView="100" zoomScalePageLayoutView="40" workbookViewId="0">
      <selection activeCell="AA16" sqref="AA16"/>
    </sheetView>
  </sheetViews>
  <sheetFormatPr baseColWidth="10" defaultColWidth="3.42578125" defaultRowHeight="12.75"/>
  <cols>
    <col min="1" max="1" width="11.5703125" hidden="1" customWidth="1"/>
    <col min="2" max="2" width="18.28515625" hidden="1" customWidth="1"/>
    <col min="3" max="3" width="13.85546875" hidden="1" customWidth="1"/>
    <col min="4" max="4" width="10.28515625" hidden="1" customWidth="1"/>
    <col min="5" max="5" width="11.42578125" hidden="1" customWidth="1"/>
    <col min="6" max="6" width="12.28515625" hidden="1" customWidth="1"/>
    <col min="7" max="8" width="7.7109375" customWidth="1"/>
    <col min="9" max="18" width="14.5703125" customWidth="1"/>
    <col min="19" max="21" width="9.5703125" customWidth="1"/>
    <col min="22" max="22" width="2.28515625" customWidth="1"/>
    <col min="23" max="39" width="6.7109375" customWidth="1"/>
    <col min="40" max="43" width="3.42578125" customWidth="1"/>
  </cols>
  <sheetData>
    <row r="1" spans="1:41" ht="21" hidden="1" customHeight="1">
      <c r="C1" s="120"/>
      <c r="D1" s="120"/>
      <c r="E1" s="120"/>
      <c r="F1" s="120"/>
      <c r="AO1" s="98">
        <v>1</v>
      </c>
    </row>
    <row r="2" spans="1:41" ht="22.5" hidden="1" customHeight="1">
      <c r="A2" s="1"/>
      <c r="B2" s="2">
        <v>1</v>
      </c>
      <c r="C2" s="121">
        <v>1</v>
      </c>
      <c r="D2" s="121" t="s">
        <v>0</v>
      </c>
      <c r="E2" s="122">
        <v>0.24</v>
      </c>
      <c r="F2" s="122"/>
      <c r="AO2" s="99">
        <v>1</v>
      </c>
    </row>
    <row r="3" spans="1:41" ht="8.25" hidden="1" customHeight="1">
      <c r="A3" s="1"/>
      <c r="B3" s="2">
        <v>2</v>
      </c>
      <c r="C3" s="121">
        <f>34/35</f>
        <v>0.97142857142857142</v>
      </c>
      <c r="D3" s="123" t="s">
        <v>1</v>
      </c>
      <c r="E3" s="122">
        <v>0.245</v>
      </c>
      <c r="F3" s="122"/>
      <c r="G3">
        <v>0</v>
      </c>
      <c r="AO3" s="100"/>
    </row>
    <row r="4" spans="1:41" ht="8.25" hidden="1" customHeight="1">
      <c r="A4" s="1"/>
      <c r="B4" s="2">
        <v>3</v>
      </c>
      <c r="C4" s="121">
        <f>33/35</f>
        <v>0.94285714285714284</v>
      </c>
      <c r="D4" s="123" t="s">
        <v>2</v>
      </c>
      <c r="E4" s="122">
        <v>0.25</v>
      </c>
      <c r="F4" s="122"/>
    </row>
    <row r="5" spans="1:41" ht="27.75">
      <c r="A5" s="2" t="s">
        <v>3</v>
      </c>
      <c r="B5" s="5">
        <f>VLOOKUP(MajorationResidentielle,$B$2:$E$4,4,FALSE)</f>
        <v>0.24</v>
      </c>
      <c r="C5" s="122">
        <v>0.24</v>
      </c>
      <c r="D5" s="123"/>
      <c r="E5" s="123"/>
      <c r="F5" s="123"/>
      <c r="J5" s="132" t="s">
        <v>73</v>
      </c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95"/>
      <c r="W5" s="95"/>
      <c r="X5" s="95"/>
      <c r="Y5" s="95"/>
      <c r="Z5" s="95"/>
    </row>
    <row r="6" spans="1:41" ht="27.75">
      <c r="A6" s="6" t="s">
        <v>4</v>
      </c>
      <c r="B6" s="124">
        <v>536.19000000000005</v>
      </c>
      <c r="C6" s="122">
        <v>0.245</v>
      </c>
      <c r="D6" s="123"/>
      <c r="E6" s="123"/>
      <c r="F6" s="123"/>
      <c r="J6" s="135" t="s">
        <v>5</v>
      </c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95"/>
      <c r="W6" s="95"/>
      <c r="X6" s="95"/>
      <c r="Y6" s="95"/>
      <c r="Z6" s="95"/>
    </row>
    <row r="7" spans="1:41" ht="27.75">
      <c r="A7" s="6" t="s">
        <v>6</v>
      </c>
      <c r="B7" s="103">
        <f>VLOOKUP(HoraireHebdo,$B$2:$C$4,2,FALSE)</f>
        <v>1</v>
      </c>
      <c r="C7" s="122">
        <v>0.25</v>
      </c>
      <c r="D7" s="123"/>
      <c r="E7" s="123"/>
      <c r="F7" s="123"/>
      <c r="J7" s="104" t="s">
        <v>7</v>
      </c>
      <c r="V7" s="95"/>
      <c r="W7" s="95"/>
      <c r="X7" s="95"/>
      <c r="Y7" s="95"/>
      <c r="Z7" s="95"/>
    </row>
    <row r="8" spans="1:41" ht="9" customHeight="1">
      <c r="A8" s="4"/>
      <c r="B8" s="4"/>
      <c r="C8" s="123"/>
      <c r="D8" s="123"/>
      <c r="E8" s="123"/>
      <c r="F8" s="123"/>
      <c r="J8" s="134" t="str">
        <f>"pour un agent travaillant à "&amp;VLOOKUP($B$7,C2:E4,2,FALSE) &amp; " bénéficiant d'une majoration résidentielle de "&amp;ROUND($B$5*100,1)&amp;"%"</f>
        <v>pour un agent travaillant à 35 heures bénéficiant d'une majoration résidentielle de 24%</v>
      </c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96"/>
      <c r="W8" s="96"/>
      <c r="X8" s="96"/>
      <c r="Y8" s="96"/>
      <c r="Z8" s="96"/>
    </row>
    <row r="9" spans="1:41" ht="9" customHeight="1">
      <c r="A9" s="4"/>
      <c r="B9" s="4"/>
      <c r="C9" s="123"/>
      <c r="D9" s="123"/>
      <c r="E9" s="123"/>
      <c r="F9" s="123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96"/>
      <c r="W9" s="96"/>
      <c r="X9" s="96"/>
      <c r="Y9" s="96"/>
      <c r="Z9" s="96"/>
    </row>
    <row r="10" spans="1:41" ht="9" customHeight="1">
      <c r="A10" s="4"/>
      <c r="B10" s="4"/>
      <c r="C10" s="123"/>
      <c r="D10" s="123"/>
      <c r="E10" s="123"/>
      <c r="F10" s="123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</row>
    <row r="11" spans="1:41" ht="18" customHeight="1">
      <c r="A11" s="1"/>
      <c r="B11" s="1"/>
      <c r="C11" s="123"/>
      <c r="D11" s="123"/>
      <c r="E11" s="123"/>
      <c r="F11" s="123"/>
      <c r="J11" s="7"/>
      <c r="K11" s="7"/>
      <c r="L11" s="7"/>
      <c r="M11" s="7"/>
      <c r="N11" s="7"/>
      <c r="O11" s="7"/>
      <c r="P11" s="7"/>
      <c r="Q11" s="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</row>
    <row r="12" spans="1:41" ht="18">
      <c r="A12" s="1"/>
      <c r="B12" s="1"/>
      <c r="C12" s="102"/>
      <c r="E12" s="4"/>
      <c r="F12" s="4"/>
      <c r="J12" s="7"/>
      <c r="K12" s="7"/>
      <c r="L12" s="7"/>
      <c r="M12" s="7"/>
      <c r="N12" s="7"/>
      <c r="O12" s="7"/>
      <c r="P12" s="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</row>
    <row r="13" spans="1:41" hidden="1">
      <c r="A13" s="1"/>
      <c r="B13" s="1"/>
      <c r="E13" s="4"/>
      <c r="F13" s="4"/>
      <c r="K13" s="8" t="s">
        <v>8</v>
      </c>
      <c r="N13" s="8" t="s">
        <v>9</v>
      </c>
    </row>
    <row r="14" spans="1:41" hidden="1">
      <c r="A14" s="2"/>
      <c r="B14" s="3"/>
      <c r="E14" s="1"/>
      <c r="F14" s="1"/>
    </row>
    <row r="15" spans="1:41" hidden="1">
      <c r="A15" s="2"/>
      <c r="B15" s="4"/>
      <c r="C15" s="2"/>
      <c r="D15" s="1"/>
      <c r="E15" s="1"/>
      <c r="F15" s="1"/>
      <c r="G15" s="9"/>
      <c r="H15" s="10"/>
      <c r="I15" s="137"/>
      <c r="J15" s="137"/>
      <c r="K15" s="9"/>
      <c r="L15" s="9"/>
      <c r="M15" s="9"/>
    </row>
    <row r="16" spans="1:41">
      <c r="A16" s="4"/>
      <c r="B16" s="4"/>
      <c r="C16" s="4"/>
      <c r="D16" s="4"/>
      <c r="E16" s="4"/>
      <c r="F16" s="4"/>
      <c r="G16" s="11" t="str">
        <f>"Salaire National de Base : "&amp;$B$6&amp; " €"</f>
        <v>Salaire National de Base : 536,19 €</v>
      </c>
      <c r="H16" s="12"/>
      <c r="I16" s="12"/>
      <c r="K16" s="12"/>
      <c r="L16" s="12"/>
      <c r="M16" s="12"/>
      <c r="N16" s="12"/>
      <c r="O16" s="12"/>
      <c r="P16" s="12"/>
      <c r="Q16" s="138"/>
      <c r="R16" s="138"/>
    </row>
    <row r="17" spans="1:40" ht="15">
      <c r="A17" s="13"/>
      <c r="B17" s="13"/>
      <c r="C17" s="13"/>
      <c r="D17" s="13"/>
      <c r="E17" s="13"/>
      <c r="F17" s="1"/>
      <c r="G17" s="45"/>
      <c r="H17" s="45"/>
      <c r="I17" s="46"/>
      <c r="J17" s="139" t="s">
        <v>10</v>
      </c>
      <c r="K17" s="139"/>
      <c r="L17" s="139"/>
      <c r="M17" s="139"/>
      <c r="N17" s="139"/>
      <c r="O17" s="139"/>
      <c r="P17" s="139"/>
      <c r="Q17" s="139"/>
      <c r="R17" s="140"/>
      <c r="S17" s="141"/>
      <c r="T17" s="142"/>
      <c r="U17" s="47"/>
      <c r="W17" s="175" t="s">
        <v>11</v>
      </c>
      <c r="X17" s="175"/>
      <c r="Y17" s="175"/>
      <c r="Z17" s="175"/>
      <c r="AA17" s="175"/>
      <c r="AB17" s="93"/>
      <c r="AC17" s="175" t="s">
        <v>12</v>
      </c>
      <c r="AD17" s="175"/>
      <c r="AE17" s="175"/>
      <c r="AF17" s="93"/>
      <c r="AG17" s="175" t="s">
        <v>13</v>
      </c>
      <c r="AH17" s="175"/>
      <c r="AI17" s="175"/>
      <c r="AJ17" s="93"/>
      <c r="AK17" s="175" t="s">
        <v>14</v>
      </c>
      <c r="AL17" s="175"/>
      <c r="AM17" s="175"/>
    </row>
    <row r="18" spans="1:40" ht="15">
      <c r="C18" s="14"/>
      <c r="D18" s="14"/>
      <c r="E18" s="14"/>
      <c r="F18" s="14"/>
      <c r="G18" s="45"/>
      <c r="H18" s="129" t="s">
        <v>15</v>
      </c>
      <c r="I18" s="129"/>
      <c r="J18" s="48">
        <v>4</v>
      </c>
      <c r="K18" s="48">
        <v>5</v>
      </c>
      <c r="L18" s="48">
        <v>6</v>
      </c>
      <c r="M18" s="48">
        <v>7</v>
      </c>
      <c r="N18" s="48">
        <v>8</v>
      </c>
      <c r="O18" s="48">
        <v>9</v>
      </c>
      <c r="P18" s="48">
        <v>10</v>
      </c>
      <c r="Q18" s="48">
        <v>11</v>
      </c>
      <c r="R18" s="49">
        <v>12</v>
      </c>
      <c r="S18" s="130" t="s">
        <v>16</v>
      </c>
      <c r="T18" s="131"/>
      <c r="U18" s="47"/>
      <c r="W18" s="94"/>
      <c r="X18" s="94"/>
      <c r="Y18" s="94"/>
      <c r="Z18" s="94"/>
      <c r="AA18" s="175" t="s">
        <v>17</v>
      </c>
      <c r="AB18" s="175"/>
      <c r="AC18" s="175"/>
      <c r="AD18" s="93"/>
      <c r="AE18" s="175" t="s">
        <v>18</v>
      </c>
      <c r="AF18" s="175"/>
      <c r="AG18" s="175"/>
      <c r="AH18" s="93"/>
      <c r="AI18" s="175" t="s">
        <v>19</v>
      </c>
      <c r="AJ18" s="175"/>
      <c r="AK18" s="175"/>
      <c r="AL18" s="93"/>
      <c r="AM18" s="93"/>
      <c r="AN18" s="15"/>
    </row>
    <row r="19" spans="1:40" ht="15" customHeight="1">
      <c r="C19" s="14"/>
      <c r="D19" s="14"/>
      <c r="E19" s="14"/>
      <c r="F19" s="14"/>
      <c r="G19" s="45"/>
      <c r="H19" s="129" t="s">
        <v>20</v>
      </c>
      <c r="I19" s="129"/>
      <c r="J19" s="48" t="s">
        <v>21</v>
      </c>
      <c r="K19" s="48" t="s">
        <v>22</v>
      </c>
      <c r="L19" s="48" t="s">
        <v>23</v>
      </c>
      <c r="M19" s="48" t="s">
        <v>24</v>
      </c>
      <c r="N19" s="48" t="s">
        <v>25</v>
      </c>
      <c r="O19" s="48" t="s">
        <v>26</v>
      </c>
      <c r="P19" s="48" t="s">
        <v>27</v>
      </c>
      <c r="Q19" s="48" t="s">
        <v>28</v>
      </c>
      <c r="R19" s="49" t="s">
        <v>29</v>
      </c>
      <c r="S19" s="50"/>
      <c r="T19" s="51"/>
      <c r="U19" s="47"/>
      <c r="W19" s="94"/>
      <c r="X19" s="94"/>
      <c r="Y19" s="94"/>
      <c r="Z19" s="94"/>
      <c r="AA19" s="93"/>
      <c r="AB19" s="93"/>
      <c r="AC19" s="93"/>
      <c r="AD19" s="175" t="s">
        <v>30</v>
      </c>
      <c r="AE19" s="175"/>
      <c r="AF19" s="175"/>
      <c r="AG19" s="93"/>
      <c r="AH19" s="93"/>
      <c r="AI19" s="93"/>
      <c r="AJ19" s="93"/>
      <c r="AK19" s="93"/>
      <c r="AL19" s="93"/>
      <c r="AM19" s="93"/>
      <c r="AN19" s="15"/>
    </row>
    <row r="20" spans="1:40" ht="15.75" customHeight="1" thickBot="1">
      <c r="C20" s="14"/>
      <c r="D20" s="14"/>
      <c r="E20" s="14"/>
      <c r="F20" s="14"/>
      <c r="G20" s="16"/>
      <c r="H20" s="129" t="s">
        <v>31</v>
      </c>
      <c r="I20" s="129"/>
      <c r="J20" s="52">
        <v>0.09</v>
      </c>
      <c r="K20" s="52">
        <v>0.12</v>
      </c>
      <c r="L20" s="52">
        <v>0.15</v>
      </c>
      <c r="M20" s="52">
        <v>0.18</v>
      </c>
      <c r="N20" s="52">
        <v>0.22</v>
      </c>
      <c r="O20" s="52">
        <v>0.26</v>
      </c>
      <c r="P20" s="52">
        <v>0.3</v>
      </c>
      <c r="Q20" s="52">
        <v>0.315</v>
      </c>
      <c r="R20" s="53">
        <v>0.33</v>
      </c>
      <c r="S20" s="54"/>
      <c r="T20" s="55"/>
      <c r="U20" s="47"/>
      <c r="W20" s="15"/>
      <c r="X20" s="15"/>
      <c r="Y20" s="15"/>
      <c r="Z20" s="15"/>
      <c r="AA20" s="15"/>
      <c r="AB20" s="15"/>
      <c r="AC20" s="15"/>
      <c r="AN20" s="15"/>
    </row>
    <row r="21" spans="1:40" s="12" customFormat="1" ht="15" customHeight="1">
      <c r="G21" s="16"/>
      <c r="H21" s="48" t="s">
        <v>32</v>
      </c>
      <c r="I21" s="48" t="s">
        <v>33</v>
      </c>
      <c r="J21" s="56"/>
      <c r="K21" s="107"/>
      <c r="L21" s="48"/>
      <c r="M21" s="48"/>
      <c r="N21" s="48"/>
      <c r="O21" s="48"/>
      <c r="P21" s="48"/>
      <c r="Q21" s="48"/>
      <c r="R21" s="49"/>
      <c r="S21" s="57" t="s">
        <v>32</v>
      </c>
      <c r="T21" s="58" t="s">
        <v>34</v>
      </c>
      <c r="U21" s="59" t="s">
        <v>32</v>
      </c>
      <c r="V21"/>
      <c r="W21" s="15"/>
      <c r="X21" s="15"/>
      <c r="Y21" s="15"/>
      <c r="Z21" s="15"/>
      <c r="AA21" s="17"/>
      <c r="AB21" s="15"/>
      <c r="AC21" s="15"/>
      <c r="AD21" s="15"/>
      <c r="AE21" s="15"/>
      <c r="AF21"/>
      <c r="AG21"/>
      <c r="AH21"/>
      <c r="AI21"/>
      <c r="AJ21"/>
      <c r="AK21"/>
      <c r="AL21"/>
      <c r="AM21"/>
      <c r="AN21" s="15"/>
    </row>
    <row r="22" spans="1:40" s="15" customFormat="1" ht="15" customHeight="1">
      <c r="C22" s="18"/>
      <c r="D22" s="18"/>
      <c r="E22" s="18"/>
      <c r="F22" s="18"/>
      <c r="G22" s="143" t="s">
        <v>35</v>
      </c>
      <c r="H22" s="63">
        <v>30</v>
      </c>
      <c r="I22" s="64">
        <v>232.2</v>
      </c>
      <c r="J22" s="65">
        <f t="shared" ref="J22:R31" si="0">IF($B$7=1, SNB*(1+ECHELON)*COEFF_GRILLE/100*(1+TauxMajorationResidentielle)*$B$7,
IF(AND((1+ECHELON)*COEFF_GRILLE&lt;$I$36*(1+$J$20),$B$7=34/35),SNB*(32/35*COEFF_GRILLE*(1+ECHELON)+2/35*$I$36*(1+$J$20))/100*(1+TauxMajorationResidentielle),
IF(AND((1+ECHELON)*COEFF_GRILLE&gt;=$I$36*(1+$J$20),$B$7=34/35),SNB*(1+ECHELON)*$B$7*COEFF_GRILLE/100*(1+TauxMajorationResidentielle),
IF(AND((1+ECHELON)*COEFF_GRILLE&lt;$I$36*(1+$J$20),$B$7=33/35),SNB*(32/35*COEFF_GRILLE*(1+ECHELON)+1/35*$I$36*(1+$J$20))/100*(1+TauxMajorationResidentielle),
IF(AND((1+ECHELON)*COEFF_GRILLE&gt;=$I$36*(1+$J$20),$B$7=33/35),SNB*(1+ECHELON)*$B$7*COEFF_GRILLE/100*(1+TauxMajorationResidentielle))))))</f>
        <v>1682.7868460880002</v>
      </c>
      <c r="K22" s="65">
        <f t="shared" si="0"/>
        <v>1729.1020803840001</v>
      </c>
      <c r="L22" s="65">
        <f t="shared" si="0"/>
        <v>1775.4173146799999</v>
      </c>
      <c r="M22" s="65">
        <f t="shared" si="0"/>
        <v>1821.7325489760001</v>
      </c>
      <c r="N22" s="65">
        <f t="shared" si="0"/>
        <v>1883.4861947040004</v>
      </c>
      <c r="O22" s="65">
        <f t="shared" si="0"/>
        <v>1945.2398404320002</v>
      </c>
      <c r="P22" s="65">
        <f t="shared" si="0"/>
        <v>2006.9934861600002</v>
      </c>
      <c r="Q22" s="65">
        <f t="shared" si="0"/>
        <v>2030.1511033080001</v>
      </c>
      <c r="R22" s="65">
        <f t="shared" si="0"/>
        <v>2053.3087204560002</v>
      </c>
      <c r="S22" s="19"/>
      <c r="T22" s="20"/>
      <c r="U22" s="60">
        <v>30</v>
      </c>
      <c r="V22"/>
      <c r="W22" s="152" t="s">
        <v>36</v>
      </c>
      <c r="X22" s="88"/>
      <c r="Y22" s="89"/>
      <c r="Z22" s="90"/>
      <c r="AA22" s="22"/>
      <c r="AB22" s="10"/>
      <c r="AC22"/>
      <c r="AD22" s="10"/>
      <c r="AE22" s="23"/>
      <c r="AF22"/>
      <c r="AG22"/>
      <c r="AH22"/>
      <c r="AI22"/>
      <c r="AJ22"/>
      <c r="AK22"/>
      <c r="AL22"/>
      <c r="AM22"/>
      <c r="AN22"/>
    </row>
    <row r="23" spans="1:40" s="15" customFormat="1" ht="15" customHeight="1">
      <c r="C23" s="18"/>
      <c r="D23" s="18"/>
      <c r="E23" s="24"/>
      <c r="F23" s="24"/>
      <c r="G23" s="143"/>
      <c r="H23" s="66">
        <v>35</v>
      </c>
      <c r="I23" s="67">
        <v>236.5</v>
      </c>
      <c r="J23" s="68">
        <f t="shared" si="0"/>
        <v>1713.94956546</v>
      </c>
      <c r="K23" s="68">
        <f t="shared" si="0"/>
        <v>1761.1224892800003</v>
      </c>
      <c r="L23" s="68">
        <f t="shared" si="0"/>
        <v>1808.2954130999999</v>
      </c>
      <c r="M23" s="68">
        <f t="shared" si="0"/>
        <v>1855.46833692</v>
      </c>
      <c r="N23" s="68">
        <f t="shared" si="0"/>
        <v>1918.3655686800003</v>
      </c>
      <c r="O23" s="68">
        <f t="shared" si="0"/>
        <v>1981.2628004400001</v>
      </c>
      <c r="P23" s="68">
        <f t="shared" si="0"/>
        <v>2044.1600322000006</v>
      </c>
      <c r="Q23" s="68">
        <f t="shared" si="0"/>
        <v>2067.7464941100002</v>
      </c>
      <c r="R23" s="69">
        <f t="shared" si="0"/>
        <v>2091.3329560200004</v>
      </c>
      <c r="S23" s="41">
        <f t="shared" ref="S23:S86" si="1">+R23/R22-1</f>
        <v>1.8518518518518601E-2</v>
      </c>
      <c r="T23" s="42">
        <f t="shared" ref="T23:T86" si="2">+R23/$R$22-1</f>
        <v>1.8518518518518601E-2</v>
      </c>
      <c r="U23" s="61">
        <v>35</v>
      </c>
      <c r="V23"/>
      <c r="W23" s="153"/>
      <c r="X23" s="88"/>
      <c r="Y23" s="89"/>
      <c r="Z23" s="90"/>
      <c r="AA23" s="22"/>
      <c r="AB23" s="10"/>
      <c r="AC23"/>
      <c r="AD23" s="10"/>
      <c r="AE23"/>
      <c r="AF23"/>
      <c r="AG23"/>
      <c r="AH23"/>
      <c r="AI23"/>
      <c r="AJ23"/>
      <c r="AK23"/>
      <c r="AL23"/>
      <c r="AM23"/>
      <c r="AN23"/>
    </row>
    <row r="24" spans="1:40" s="15" customFormat="1" ht="15" customHeight="1">
      <c r="C24" s="18"/>
      <c r="D24" s="18"/>
      <c r="E24" s="24"/>
      <c r="F24" s="24"/>
      <c r="G24" s="143"/>
      <c r="H24" s="63">
        <v>40</v>
      </c>
      <c r="I24" s="64">
        <v>240.9</v>
      </c>
      <c r="J24" s="65">
        <f t="shared" si="0"/>
        <v>1745.8369992360003</v>
      </c>
      <c r="K24" s="65">
        <f t="shared" si="0"/>
        <v>1793.8875588480005</v>
      </c>
      <c r="L24" s="65">
        <f t="shared" si="0"/>
        <v>1841.9381184599999</v>
      </c>
      <c r="M24" s="65">
        <f t="shared" si="0"/>
        <v>1889.9886780719999</v>
      </c>
      <c r="N24" s="65">
        <f t="shared" si="0"/>
        <v>1954.0560908880004</v>
      </c>
      <c r="O24" s="65">
        <f t="shared" si="0"/>
        <v>2018.1235037040005</v>
      </c>
      <c r="P24" s="65">
        <f t="shared" si="0"/>
        <v>2082.1909165200004</v>
      </c>
      <c r="Q24" s="65">
        <f t="shared" si="0"/>
        <v>2106.216196326</v>
      </c>
      <c r="R24" s="70">
        <f t="shared" si="0"/>
        <v>2130.2414761320001</v>
      </c>
      <c r="S24" s="41">
        <f t="shared" si="1"/>
        <v>1.8604651162790642E-2</v>
      </c>
      <c r="T24" s="42">
        <f t="shared" si="2"/>
        <v>3.7467700258397851E-2</v>
      </c>
      <c r="U24" s="60">
        <v>40</v>
      </c>
      <c r="V24"/>
      <c r="W24" s="154"/>
      <c r="X24" s="156" t="s">
        <v>37</v>
      </c>
      <c r="Y24" s="91"/>
      <c r="Z24" s="88"/>
      <c r="AA24" s="22"/>
      <c r="AB24" s="10"/>
      <c r="AC24"/>
      <c r="AD24"/>
      <c r="AE24"/>
      <c r="AF24"/>
      <c r="AG24"/>
      <c r="AH24"/>
      <c r="AI24"/>
      <c r="AJ24"/>
      <c r="AK24"/>
      <c r="AL24"/>
      <c r="AM24"/>
      <c r="AN24"/>
    </row>
    <row r="25" spans="1:40" s="15" customFormat="1" ht="15" customHeight="1">
      <c r="C25" s="18"/>
      <c r="D25" s="18"/>
      <c r="E25" s="24"/>
      <c r="F25" s="24"/>
      <c r="G25" s="143"/>
      <c r="H25" s="66">
        <v>45</v>
      </c>
      <c r="I25" s="67">
        <v>245.5</v>
      </c>
      <c r="J25" s="68">
        <f t="shared" si="0"/>
        <v>1779.1738618200002</v>
      </c>
      <c r="K25" s="68">
        <f t="shared" si="0"/>
        <v>1828.1419497600002</v>
      </c>
      <c r="L25" s="68">
        <f t="shared" si="0"/>
        <v>1877.1100377000002</v>
      </c>
      <c r="M25" s="68">
        <f t="shared" si="0"/>
        <v>1926.0781256399998</v>
      </c>
      <c r="N25" s="68">
        <f t="shared" si="0"/>
        <v>1991.3689095600002</v>
      </c>
      <c r="O25" s="68">
        <f t="shared" si="0"/>
        <v>2056.65969348</v>
      </c>
      <c r="P25" s="68">
        <f t="shared" si="0"/>
        <v>2121.9504774000002</v>
      </c>
      <c r="Q25" s="68">
        <f t="shared" si="0"/>
        <v>2146.4345213700003</v>
      </c>
      <c r="R25" s="69">
        <f t="shared" si="0"/>
        <v>2170.9185653400004</v>
      </c>
      <c r="S25" s="41">
        <f t="shared" si="1"/>
        <v>1.9095060190950752E-2</v>
      </c>
      <c r="T25" s="42">
        <f t="shared" si="2"/>
        <v>5.727820844099929E-2</v>
      </c>
      <c r="U25" s="61">
        <v>45</v>
      </c>
      <c r="V25"/>
      <c r="W25" s="154"/>
      <c r="X25" s="157"/>
      <c r="Y25" s="92"/>
      <c r="Z25" s="88"/>
      <c r="AA25" s="22"/>
      <c r="AB25"/>
      <c r="AC25"/>
      <c r="AD25"/>
      <c r="AE25" s="10"/>
      <c r="AF25"/>
      <c r="AG25"/>
      <c r="AH25"/>
      <c r="AI25"/>
      <c r="AJ25"/>
      <c r="AK25"/>
      <c r="AL25"/>
      <c r="AM25"/>
      <c r="AN25"/>
    </row>
    <row r="26" spans="1:40" ht="15" customHeight="1">
      <c r="D26" s="21"/>
      <c r="E26" s="25"/>
      <c r="F26" s="25"/>
      <c r="G26" s="143"/>
      <c r="H26" s="63">
        <v>50</v>
      </c>
      <c r="I26" s="64">
        <v>250.1</v>
      </c>
      <c r="J26" s="65">
        <f t="shared" si="0"/>
        <v>1812.5107244040005</v>
      </c>
      <c r="K26" s="65">
        <f t="shared" si="0"/>
        <v>1862.396340672</v>
      </c>
      <c r="L26" s="65">
        <f t="shared" si="0"/>
        <v>1912.2819569400001</v>
      </c>
      <c r="M26" s="65">
        <f t="shared" si="0"/>
        <v>1962.1675732080002</v>
      </c>
      <c r="N26" s="65">
        <f t="shared" si="0"/>
        <v>2028.6817282320001</v>
      </c>
      <c r="O26" s="65">
        <f t="shared" si="0"/>
        <v>2095.1958832560003</v>
      </c>
      <c r="P26" s="65">
        <f t="shared" si="0"/>
        <v>2161.7100382800004</v>
      </c>
      <c r="Q26" s="65">
        <f t="shared" si="0"/>
        <v>2186.6528464140001</v>
      </c>
      <c r="R26" s="70">
        <f t="shared" si="0"/>
        <v>2211.5956545480003</v>
      </c>
      <c r="S26" s="41">
        <f t="shared" si="1"/>
        <v>1.8737270875763601E-2</v>
      </c>
      <c r="T26" s="42">
        <f t="shared" si="2"/>
        <v>7.7088716623600506E-2</v>
      </c>
      <c r="U26" s="60">
        <v>50</v>
      </c>
      <c r="W26" s="154"/>
      <c r="X26" s="158"/>
      <c r="Y26" s="156" t="s">
        <v>38</v>
      </c>
      <c r="Z26" s="91"/>
      <c r="AA26" s="26"/>
      <c r="AE26" s="10"/>
    </row>
    <row r="27" spans="1:40" ht="15" customHeight="1">
      <c r="D27" s="21"/>
      <c r="G27" s="143"/>
      <c r="H27" s="66">
        <v>55</v>
      </c>
      <c r="I27" s="67">
        <v>254.7</v>
      </c>
      <c r="J27" s="68">
        <f t="shared" si="0"/>
        <v>1845.8475869880003</v>
      </c>
      <c r="K27" s="68">
        <f t="shared" si="0"/>
        <v>1896.6507315840004</v>
      </c>
      <c r="L27" s="68">
        <f t="shared" si="0"/>
        <v>1947.4538761800002</v>
      </c>
      <c r="M27" s="68">
        <f t="shared" si="0"/>
        <v>1998.2570207760002</v>
      </c>
      <c r="N27" s="68">
        <f t="shared" si="0"/>
        <v>2065.9945469040003</v>
      </c>
      <c r="O27" s="68">
        <f t="shared" si="0"/>
        <v>2133.7320730320002</v>
      </c>
      <c r="P27" s="68">
        <f t="shared" si="0"/>
        <v>2201.4695991600001</v>
      </c>
      <c r="Q27" s="68">
        <f t="shared" si="0"/>
        <v>2226.8711714580004</v>
      </c>
      <c r="R27" s="69">
        <f t="shared" si="0"/>
        <v>2252.2727437560002</v>
      </c>
      <c r="S27" s="41">
        <f t="shared" si="1"/>
        <v>1.8392642942822723E-2</v>
      </c>
      <c r="T27" s="42">
        <f t="shared" si="2"/>
        <v>9.68992248062015E-2</v>
      </c>
      <c r="U27" s="61">
        <v>55</v>
      </c>
      <c r="W27" s="154"/>
      <c r="X27" s="158"/>
      <c r="Y27" s="157"/>
      <c r="Z27" s="92"/>
      <c r="AA27" s="27"/>
      <c r="AB27" s="21"/>
      <c r="AE27" s="10" t="s">
        <v>39</v>
      </c>
    </row>
    <row r="28" spans="1:40" ht="15" customHeight="1">
      <c r="D28" s="21"/>
      <c r="G28" s="143"/>
      <c r="H28" s="63">
        <v>60</v>
      </c>
      <c r="I28" s="64">
        <v>259.39999999999998</v>
      </c>
      <c r="J28" s="65">
        <f t="shared" si="0"/>
        <v>1879.9091639760002</v>
      </c>
      <c r="K28" s="65">
        <f t="shared" si="0"/>
        <v>1931.6497831679999</v>
      </c>
      <c r="L28" s="65">
        <f t="shared" si="0"/>
        <v>1983.3904023600001</v>
      </c>
      <c r="M28" s="65">
        <f t="shared" si="0"/>
        <v>2035.131021552</v>
      </c>
      <c r="N28" s="65">
        <f t="shared" si="0"/>
        <v>2104.118513808</v>
      </c>
      <c r="O28" s="65">
        <f t="shared" si="0"/>
        <v>2173.1060060639998</v>
      </c>
      <c r="P28" s="65">
        <f t="shared" si="0"/>
        <v>2242.09349832</v>
      </c>
      <c r="Q28" s="65">
        <f t="shared" si="0"/>
        <v>2267.9638079159995</v>
      </c>
      <c r="R28" s="70">
        <f t="shared" si="0"/>
        <v>2293.8341175120004</v>
      </c>
      <c r="S28" s="41">
        <f t="shared" si="1"/>
        <v>1.8453082057322323E-2</v>
      </c>
      <c r="T28" s="42">
        <f t="shared" si="2"/>
        <v>0.11714039621016381</v>
      </c>
      <c r="U28" s="60">
        <v>60</v>
      </c>
      <c r="W28" s="154"/>
      <c r="X28" s="158"/>
      <c r="Y28" s="158"/>
      <c r="Z28" s="160" t="s">
        <v>40</v>
      </c>
      <c r="AA28" s="163" t="s">
        <v>41</v>
      </c>
      <c r="AB28" s="75"/>
      <c r="AC28" s="28"/>
      <c r="AE28" s="10"/>
    </row>
    <row r="29" spans="1:40" ht="15" customHeight="1">
      <c r="D29" s="21"/>
      <c r="G29" s="143"/>
      <c r="H29" s="66">
        <v>65</v>
      </c>
      <c r="I29" s="67">
        <v>264.39999999999998</v>
      </c>
      <c r="J29" s="68">
        <f t="shared" si="0"/>
        <v>1916.1448841760002</v>
      </c>
      <c r="K29" s="68">
        <f t="shared" si="0"/>
        <v>1968.8828167680001</v>
      </c>
      <c r="L29" s="68">
        <f t="shared" si="0"/>
        <v>2021.62074936</v>
      </c>
      <c r="M29" s="68">
        <f t="shared" si="0"/>
        <v>2074.3586819519996</v>
      </c>
      <c r="N29" s="68">
        <f t="shared" si="0"/>
        <v>2144.6759254080002</v>
      </c>
      <c r="O29" s="68">
        <f t="shared" si="0"/>
        <v>2214.9931688639999</v>
      </c>
      <c r="P29" s="68">
        <f t="shared" si="0"/>
        <v>2285.3104123200005</v>
      </c>
      <c r="Q29" s="68">
        <f t="shared" si="0"/>
        <v>2311.6793786160001</v>
      </c>
      <c r="R29" s="69">
        <f t="shared" si="0"/>
        <v>2338.0483449120002</v>
      </c>
      <c r="S29" s="41">
        <f t="shared" si="1"/>
        <v>1.9275250578257408E-2</v>
      </c>
      <c r="T29" s="42">
        <f t="shared" si="2"/>
        <v>0.13867355727820851</v>
      </c>
      <c r="U29" s="61">
        <v>65</v>
      </c>
      <c r="W29" s="154"/>
      <c r="X29" s="158"/>
      <c r="Y29" s="158"/>
      <c r="Z29" s="161"/>
      <c r="AA29" s="164"/>
      <c r="AB29" s="75"/>
      <c r="AC29" s="28"/>
      <c r="AD29" s="29"/>
      <c r="AE29" s="29"/>
      <c r="AF29" s="29"/>
      <c r="AG29" s="29"/>
      <c r="AK29" s="29"/>
      <c r="AL29" s="29"/>
      <c r="AM29" s="30"/>
    </row>
    <row r="30" spans="1:40" ht="15" customHeight="1">
      <c r="D30" s="21"/>
      <c r="G30" s="143"/>
      <c r="H30" s="63">
        <v>70</v>
      </c>
      <c r="I30" s="64">
        <v>269.7</v>
      </c>
      <c r="J30" s="65">
        <f t="shared" si="0"/>
        <v>1954.5547475880003</v>
      </c>
      <c r="K30" s="65">
        <f t="shared" si="0"/>
        <v>2008.3498323840001</v>
      </c>
      <c r="L30" s="65">
        <f t="shared" si="0"/>
        <v>2062.14491718</v>
      </c>
      <c r="M30" s="65">
        <f t="shared" si="0"/>
        <v>2115.9400019760001</v>
      </c>
      <c r="N30" s="65">
        <f t="shared" si="0"/>
        <v>2187.6667817040002</v>
      </c>
      <c r="O30" s="65">
        <f t="shared" si="0"/>
        <v>2259.3935614320003</v>
      </c>
      <c r="P30" s="65">
        <f t="shared" si="0"/>
        <v>2331.1203411600004</v>
      </c>
      <c r="Q30" s="65">
        <f t="shared" si="0"/>
        <v>2358.017883558</v>
      </c>
      <c r="R30" s="70">
        <f t="shared" si="0"/>
        <v>2384.915425956</v>
      </c>
      <c r="S30" s="41">
        <f t="shared" si="1"/>
        <v>2.0045385779122515E-2</v>
      </c>
      <c r="T30" s="42">
        <f t="shared" si="2"/>
        <v>0.16149870801033583</v>
      </c>
      <c r="U30" s="60">
        <v>70</v>
      </c>
      <c r="W30" s="154"/>
      <c r="X30" s="158"/>
      <c r="Y30" s="158"/>
      <c r="Z30" s="161"/>
      <c r="AA30" s="164"/>
      <c r="AB30" s="75"/>
      <c r="AC30" s="28"/>
      <c r="AD30" s="29"/>
      <c r="AE30" s="29"/>
      <c r="AF30" s="29"/>
      <c r="AG30" s="29"/>
      <c r="AK30" s="31"/>
      <c r="AL30" s="29"/>
      <c r="AM30" s="30"/>
    </row>
    <row r="31" spans="1:40" ht="15" customHeight="1">
      <c r="D31" s="21"/>
      <c r="G31" s="143"/>
      <c r="H31" s="66">
        <v>75</v>
      </c>
      <c r="I31" s="67">
        <v>274.60000000000002</v>
      </c>
      <c r="J31" s="68">
        <f t="shared" si="0"/>
        <v>1990.0657533840003</v>
      </c>
      <c r="K31" s="68">
        <f t="shared" si="0"/>
        <v>2044.8382053120001</v>
      </c>
      <c r="L31" s="68">
        <f t="shared" si="0"/>
        <v>2099.6106572400004</v>
      </c>
      <c r="M31" s="68">
        <f t="shared" si="0"/>
        <v>2154.3831091680004</v>
      </c>
      <c r="N31" s="68">
        <f t="shared" si="0"/>
        <v>2227.4130450720004</v>
      </c>
      <c r="O31" s="68">
        <f t="shared" si="0"/>
        <v>2300.4429809760004</v>
      </c>
      <c r="P31" s="68">
        <f t="shared" si="0"/>
        <v>2373.4729168800009</v>
      </c>
      <c r="Q31" s="68">
        <f t="shared" si="0"/>
        <v>2400.8591428440004</v>
      </c>
      <c r="R31" s="69">
        <f t="shared" si="0"/>
        <v>2428.2453688080004</v>
      </c>
      <c r="S31" s="41">
        <f t="shared" si="1"/>
        <v>1.8168335187245255E-2</v>
      </c>
      <c r="T31" s="42">
        <f t="shared" si="2"/>
        <v>0.18260120585701989</v>
      </c>
      <c r="U31" s="61">
        <v>75</v>
      </c>
      <c r="W31" s="154"/>
      <c r="X31" s="158"/>
      <c r="Y31" s="158"/>
      <c r="Z31" s="161"/>
      <c r="AA31" s="164"/>
      <c r="AB31" s="75"/>
      <c r="AC31" s="28"/>
      <c r="AD31" s="29"/>
      <c r="AE31" s="29"/>
      <c r="AF31" s="29"/>
      <c r="AG31" s="29"/>
      <c r="AH31" s="29"/>
      <c r="AI31" s="29"/>
      <c r="AJ31" s="29"/>
      <c r="AK31" s="29"/>
      <c r="AL31" s="29"/>
      <c r="AM31" s="30"/>
    </row>
    <row r="32" spans="1:40" ht="15" customHeight="1">
      <c r="D32" s="21"/>
      <c r="G32" s="143"/>
      <c r="H32" s="63">
        <v>80</v>
      </c>
      <c r="I32" s="64">
        <v>279.3</v>
      </c>
      <c r="J32" s="65">
        <f t="shared" ref="J32:R41" si="3">IF($B$7=1, SNB*(1+ECHELON)*COEFF_GRILLE/100*(1+TauxMajorationResidentielle)*$B$7,
IF(AND((1+ECHELON)*COEFF_GRILLE&lt;$I$36*(1+$J$20),$B$7=34/35),SNB*(32/35*COEFF_GRILLE*(1+ECHELON)+2/35*$I$36*(1+$J$20))/100*(1+TauxMajorationResidentielle),
IF(AND((1+ECHELON)*COEFF_GRILLE&gt;=$I$36*(1+$J$20),$B$7=34/35),SNB*(1+ECHELON)*$B$7*COEFF_GRILLE/100*(1+TauxMajorationResidentielle),
IF(AND((1+ECHELON)*COEFF_GRILLE&lt;$I$36*(1+$J$20),$B$7=33/35),SNB*(32/35*COEFF_GRILLE*(1+ECHELON)+1/35*$I$36*(1+$J$20))/100*(1+TauxMajorationResidentielle),
IF(AND((1+ECHELON)*COEFF_GRILLE&gt;=$I$36*(1+$J$20),$B$7=33/35),SNB*(1+ECHELON)*$B$7*COEFF_GRILLE/100*(1+TauxMajorationResidentielle))))))</f>
        <v>2024.1273303720004</v>
      </c>
      <c r="K32" s="65">
        <f t="shared" si="3"/>
        <v>2079.8372568960003</v>
      </c>
      <c r="L32" s="65">
        <f t="shared" si="3"/>
        <v>2135.5471834200002</v>
      </c>
      <c r="M32" s="65">
        <f t="shared" si="3"/>
        <v>2191.2571099440001</v>
      </c>
      <c r="N32" s="65">
        <f t="shared" si="3"/>
        <v>2265.5370119760005</v>
      </c>
      <c r="O32" s="65">
        <f t="shared" si="3"/>
        <v>2339.8169140080004</v>
      </c>
      <c r="P32" s="65">
        <f t="shared" si="3"/>
        <v>2414.0968160400007</v>
      </c>
      <c r="Q32" s="65">
        <f t="shared" si="3"/>
        <v>2441.9517793020004</v>
      </c>
      <c r="R32" s="70">
        <f t="shared" si="3"/>
        <v>2469.8067425640006</v>
      </c>
      <c r="S32" s="41">
        <f t="shared" si="1"/>
        <v>1.7115804806992152E-2</v>
      </c>
      <c r="T32" s="42">
        <f t="shared" si="2"/>
        <v>0.2028423772609822</v>
      </c>
      <c r="U32" s="60">
        <v>80</v>
      </c>
      <c r="W32" s="154"/>
      <c r="X32" s="158"/>
      <c r="Y32" s="158"/>
      <c r="Z32" s="161"/>
      <c r="AA32" s="165"/>
      <c r="AB32" s="167" t="s">
        <v>42</v>
      </c>
      <c r="AC32" s="32"/>
      <c r="AD32" s="29"/>
      <c r="AE32" s="29"/>
      <c r="AF32" s="29"/>
      <c r="AG32" s="29"/>
      <c r="AH32" s="29"/>
      <c r="AI32" s="29"/>
      <c r="AJ32" s="29"/>
      <c r="AK32" s="29"/>
      <c r="AL32" s="29"/>
      <c r="AM32" s="30"/>
    </row>
    <row r="33" spans="4:39" ht="15" customHeight="1">
      <c r="D33" s="21"/>
      <c r="G33" s="143"/>
      <c r="H33" s="66">
        <v>85</v>
      </c>
      <c r="I33" s="67">
        <v>285.5</v>
      </c>
      <c r="J33" s="68">
        <f t="shared" si="3"/>
        <v>2069.0596234200002</v>
      </c>
      <c r="K33" s="68">
        <f t="shared" si="3"/>
        <v>2126.0062185600004</v>
      </c>
      <c r="L33" s="68">
        <f t="shared" si="3"/>
        <v>2182.9528137000002</v>
      </c>
      <c r="M33" s="68">
        <f t="shared" si="3"/>
        <v>2239.89940884</v>
      </c>
      <c r="N33" s="68">
        <f t="shared" si="3"/>
        <v>2315.8282023600004</v>
      </c>
      <c r="O33" s="68">
        <f t="shared" si="3"/>
        <v>2391.7569958800004</v>
      </c>
      <c r="P33" s="68">
        <f t="shared" si="3"/>
        <v>2467.6857894000004</v>
      </c>
      <c r="Q33" s="68">
        <f t="shared" si="3"/>
        <v>2496.1590869700003</v>
      </c>
      <c r="R33" s="69">
        <f t="shared" si="3"/>
        <v>2524.6323845400002</v>
      </c>
      <c r="S33" s="41">
        <f t="shared" si="1"/>
        <v>2.2198353025420614E-2</v>
      </c>
      <c r="T33" s="42">
        <f t="shared" si="2"/>
        <v>0.22954349698535736</v>
      </c>
      <c r="U33" s="61">
        <v>85</v>
      </c>
      <c r="W33" s="154"/>
      <c r="X33" s="158"/>
      <c r="Y33" s="158"/>
      <c r="Z33" s="161"/>
      <c r="AA33" s="165"/>
      <c r="AB33" s="168"/>
      <c r="AC33" s="32"/>
      <c r="AD33" s="29"/>
      <c r="AE33" s="29"/>
      <c r="AF33" s="29"/>
      <c r="AG33" s="29"/>
      <c r="AH33" s="29"/>
      <c r="AI33" s="29"/>
      <c r="AJ33" s="29"/>
      <c r="AK33" s="29"/>
      <c r="AL33" s="29"/>
      <c r="AM33" s="30"/>
    </row>
    <row r="34" spans="4:39" ht="15" customHeight="1">
      <c r="D34" s="21"/>
      <c r="G34" s="143"/>
      <c r="H34" s="63">
        <v>90</v>
      </c>
      <c r="I34" s="64">
        <v>291.7</v>
      </c>
      <c r="J34" s="65">
        <f t="shared" si="3"/>
        <v>2113.991916468</v>
      </c>
      <c r="K34" s="65">
        <f t="shared" si="3"/>
        <v>2172.1751802240001</v>
      </c>
      <c r="L34" s="65">
        <f t="shared" si="3"/>
        <v>2230.3584439799997</v>
      </c>
      <c r="M34" s="65">
        <f t="shared" si="3"/>
        <v>2288.5417077359998</v>
      </c>
      <c r="N34" s="65">
        <f t="shared" si="3"/>
        <v>2366.1193927439999</v>
      </c>
      <c r="O34" s="65">
        <f t="shared" si="3"/>
        <v>2443.6970777520005</v>
      </c>
      <c r="P34" s="65">
        <f t="shared" si="3"/>
        <v>2521.2747627600006</v>
      </c>
      <c r="Q34" s="65">
        <f t="shared" si="3"/>
        <v>2550.3663946379997</v>
      </c>
      <c r="R34" s="70">
        <f t="shared" si="3"/>
        <v>2579.4580265160002</v>
      </c>
      <c r="S34" s="41">
        <f t="shared" si="1"/>
        <v>2.1716287215411523E-2</v>
      </c>
      <c r="T34" s="42">
        <f t="shared" si="2"/>
        <v>0.25624461670973298</v>
      </c>
      <c r="U34" s="60">
        <v>90</v>
      </c>
      <c r="W34" s="154"/>
      <c r="X34" s="158"/>
      <c r="Y34" s="158"/>
      <c r="Z34" s="161"/>
      <c r="AA34" s="165"/>
      <c r="AB34" s="168"/>
      <c r="AC34" s="33"/>
      <c r="AD34" s="29"/>
      <c r="AE34" s="29"/>
      <c r="AF34" s="29"/>
      <c r="AG34" s="29"/>
      <c r="AH34" s="29"/>
      <c r="AI34" s="29"/>
      <c r="AJ34" s="29"/>
      <c r="AK34" s="29"/>
      <c r="AL34" s="29"/>
      <c r="AM34" s="30"/>
    </row>
    <row r="35" spans="4:39" ht="15" customHeight="1">
      <c r="D35" s="21"/>
      <c r="G35" s="143"/>
      <c r="H35" s="66">
        <v>95</v>
      </c>
      <c r="I35" s="67">
        <v>297.89999999999998</v>
      </c>
      <c r="J35" s="68">
        <f t="shared" si="3"/>
        <v>2158.9242095160002</v>
      </c>
      <c r="K35" s="68">
        <f t="shared" si="3"/>
        <v>2218.3441418880002</v>
      </c>
      <c r="L35" s="68">
        <f t="shared" si="3"/>
        <v>2277.7640742599997</v>
      </c>
      <c r="M35" s="68">
        <f t="shared" si="3"/>
        <v>2337.1840066319996</v>
      </c>
      <c r="N35" s="68">
        <f t="shared" si="3"/>
        <v>2416.4105831280003</v>
      </c>
      <c r="O35" s="68">
        <f t="shared" si="3"/>
        <v>2495.6371596240001</v>
      </c>
      <c r="P35" s="68">
        <f t="shared" si="3"/>
        <v>2574.8637361199999</v>
      </c>
      <c r="Q35" s="68">
        <f t="shared" si="3"/>
        <v>2604.5737023060001</v>
      </c>
      <c r="R35" s="69">
        <f t="shared" si="3"/>
        <v>2634.2836684919998</v>
      </c>
      <c r="S35" s="41">
        <f t="shared" si="1"/>
        <v>2.1254713747000276E-2</v>
      </c>
      <c r="T35" s="42">
        <f t="shared" si="2"/>
        <v>0.28294573643410836</v>
      </c>
      <c r="U35" s="61">
        <v>95</v>
      </c>
      <c r="W35" s="154"/>
      <c r="X35" s="158"/>
      <c r="Y35" s="158"/>
      <c r="Z35" s="161"/>
      <c r="AA35" s="165"/>
      <c r="AB35" s="168"/>
      <c r="AC35" s="34"/>
      <c r="AD35" s="29"/>
      <c r="AE35" s="29"/>
      <c r="AF35" s="29"/>
      <c r="AG35" s="29"/>
      <c r="AH35" s="29"/>
      <c r="AI35" s="29"/>
      <c r="AJ35" s="29"/>
      <c r="AK35" s="29"/>
      <c r="AL35" s="29"/>
      <c r="AM35" s="30"/>
    </row>
    <row r="36" spans="4:39" ht="15" customHeight="1">
      <c r="D36" s="21"/>
      <c r="G36" s="143"/>
      <c r="H36" s="63">
        <v>100</v>
      </c>
      <c r="I36" s="64">
        <v>304.3</v>
      </c>
      <c r="J36" s="65">
        <f t="shared" si="3"/>
        <v>2205.3059313720005</v>
      </c>
      <c r="K36" s="65">
        <f t="shared" si="3"/>
        <v>2266.0024248960003</v>
      </c>
      <c r="L36" s="65">
        <f t="shared" si="3"/>
        <v>2326.6989184200002</v>
      </c>
      <c r="M36" s="65">
        <f t="shared" si="3"/>
        <v>2387.395411944</v>
      </c>
      <c r="N36" s="65">
        <f t="shared" si="3"/>
        <v>2468.3240699760004</v>
      </c>
      <c r="O36" s="65">
        <f t="shared" si="3"/>
        <v>2549.2527280080003</v>
      </c>
      <c r="P36" s="65">
        <f t="shared" si="3"/>
        <v>2630.1813860400011</v>
      </c>
      <c r="Q36" s="65">
        <f t="shared" si="3"/>
        <v>2660.5296328020004</v>
      </c>
      <c r="R36" s="70">
        <f t="shared" si="3"/>
        <v>2690.877879564001</v>
      </c>
      <c r="S36" s="41">
        <f t="shared" si="1"/>
        <v>2.1483719368916132E-2</v>
      </c>
      <c r="T36" s="42">
        <f t="shared" si="2"/>
        <v>0.31050818260120616</v>
      </c>
      <c r="U36" s="60">
        <v>100</v>
      </c>
      <c r="W36" s="154"/>
      <c r="X36" s="158"/>
      <c r="Y36" s="158"/>
      <c r="Z36" s="161"/>
      <c r="AA36" s="165"/>
      <c r="AB36" s="168"/>
      <c r="AC36" s="171" t="s">
        <v>43</v>
      </c>
      <c r="AD36" s="29"/>
      <c r="AE36" s="35"/>
      <c r="AF36" s="29"/>
      <c r="AG36" s="29"/>
      <c r="AH36" s="29"/>
      <c r="AI36" s="29"/>
      <c r="AJ36" s="29"/>
      <c r="AK36" s="29"/>
      <c r="AL36" s="29"/>
      <c r="AM36" s="30"/>
    </row>
    <row r="37" spans="4:39" ht="15" customHeight="1">
      <c r="D37" s="21"/>
      <c r="G37" s="143"/>
      <c r="H37" s="66">
        <v>105</v>
      </c>
      <c r="I37" s="67">
        <v>311.10000000000002</v>
      </c>
      <c r="J37" s="68">
        <f t="shared" si="3"/>
        <v>2254.5865108440007</v>
      </c>
      <c r="K37" s="68">
        <f t="shared" si="3"/>
        <v>2316.6393505920005</v>
      </c>
      <c r="L37" s="68">
        <f t="shared" si="3"/>
        <v>2378.6921903400003</v>
      </c>
      <c r="M37" s="68">
        <f t="shared" si="3"/>
        <v>2440.745030088</v>
      </c>
      <c r="N37" s="68">
        <f t="shared" si="3"/>
        <v>2523.4821497520006</v>
      </c>
      <c r="O37" s="68">
        <f t="shared" si="3"/>
        <v>2606.2192694160003</v>
      </c>
      <c r="P37" s="68">
        <f t="shared" si="3"/>
        <v>2688.9563890800009</v>
      </c>
      <c r="Q37" s="68">
        <f t="shared" si="3"/>
        <v>2719.9828089540001</v>
      </c>
      <c r="R37" s="69">
        <f t="shared" si="3"/>
        <v>2751.0092288280007</v>
      </c>
      <c r="S37" s="41">
        <f t="shared" si="1"/>
        <v>2.2346368715083775E-2</v>
      </c>
      <c r="T37" s="42">
        <f t="shared" si="2"/>
        <v>0.339793281653747</v>
      </c>
      <c r="U37" s="61">
        <v>105</v>
      </c>
      <c r="W37" s="154"/>
      <c r="X37" s="158"/>
      <c r="Y37" s="158"/>
      <c r="Z37" s="161"/>
      <c r="AA37" s="165"/>
      <c r="AB37" s="169"/>
      <c r="AC37" s="172"/>
      <c r="AD37" s="29"/>
      <c r="AE37" s="35"/>
      <c r="AF37" s="29"/>
      <c r="AG37" s="29"/>
      <c r="AH37" s="29"/>
      <c r="AI37" s="29"/>
      <c r="AJ37" s="29"/>
      <c r="AK37" s="29"/>
      <c r="AL37" s="29"/>
      <c r="AM37" s="30"/>
    </row>
    <row r="38" spans="4:39" ht="15" customHeight="1">
      <c r="D38" s="21"/>
      <c r="G38" s="143"/>
      <c r="H38" s="63">
        <v>110</v>
      </c>
      <c r="I38" s="64">
        <v>318.10000000000002</v>
      </c>
      <c r="J38" s="65">
        <f t="shared" si="3"/>
        <v>2305.3165191240005</v>
      </c>
      <c r="K38" s="65">
        <f t="shared" si="3"/>
        <v>2368.7655976320007</v>
      </c>
      <c r="L38" s="65">
        <f t="shared" si="3"/>
        <v>2432.2146761399999</v>
      </c>
      <c r="M38" s="65">
        <f t="shared" si="3"/>
        <v>2495.6637546480001</v>
      </c>
      <c r="N38" s="65">
        <f t="shared" si="3"/>
        <v>2580.2625259920005</v>
      </c>
      <c r="O38" s="65">
        <f t="shared" si="3"/>
        <v>2664.8612973360009</v>
      </c>
      <c r="P38" s="65">
        <f t="shared" si="3"/>
        <v>2749.4600686800009</v>
      </c>
      <c r="Q38" s="65">
        <f t="shared" si="3"/>
        <v>2781.1846079340007</v>
      </c>
      <c r="R38" s="70">
        <f t="shared" si="3"/>
        <v>2812.9091471880006</v>
      </c>
      <c r="S38" s="41">
        <f t="shared" si="1"/>
        <v>2.2500803600128627E-2</v>
      </c>
      <c r="T38" s="42">
        <f t="shared" si="2"/>
        <v>0.36993970714900959</v>
      </c>
      <c r="U38" s="60">
        <v>110</v>
      </c>
      <c r="W38" s="154"/>
      <c r="X38" s="158"/>
      <c r="Y38" s="158"/>
      <c r="Z38" s="161"/>
      <c r="AA38" s="165"/>
      <c r="AB38" s="169"/>
      <c r="AC38" s="172"/>
      <c r="AD38" s="29"/>
      <c r="AE38" s="35"/>
      <c r="AF38" s="29"/>
      <c r="AG38" s="29"/>
      <c r="AH38" s="29"/>
      <c r="AI38" s="29"/>
      <c r="AJ38" s="29"/>
      <c r="AK38" s="29"/>
      <c r="AL38" s="29"/>
      <c r="AM38" s="30"/>
    </row>
    <row r="39" spans="4:39" ht="15" customHeight="1">
      <c r="D39" s="21"/>
      <c r="G39" s="143"/>
      <c r="H39" s="66">
        <v>115</v>
      </c>
      <c r="I39" s="67">
        <v>325.7</v>
      </c>
      <c r="J39" s="68">
        <f t="shared" si="3"/>
        <v>2360.3948138280002</v>
      </c>
      <c r="K39" s="68">
        <f t="shared" si="3"/>
        <v>2425.359808704</v>
      </c>
      <c r="L39" s="68">
        <f t="shared" si="3"/>
        <v>2490.3248035800002</v>
      </c>
      <c r="M39" s="68">
        <f t="shared" si="3"/>
        <v>2555.289798456</v>
      </c>
      <c r="N39" s="68">
        <f t="shared" si="3"/>
        <v>2641.9097916239998</v>
      </c>
      <c r="O39" s="68">
        <f t="shared" si="3"/>
        <v>2728.5297847920001</v>
      </c>
      <c r="P39" s="68">
        <f t="shared" si="3"/>
        <v>2815.1497779600008</v>
      </c>
      <c r="Q39" s="68">
        <f t="shared" si="3"/>
        <v>2847.6322753980003</v>
      </c>
      <c r="R39" s="69">
        <f t="shared" si="3"/>
        <v>2880.1147728360002</v>
      </c>
      <c r="S39" s="41">
        <f t="shared" si="1"/>
        <v>2.3891857906318537E-2</v>
      </c>
      <c r="T39" s="42">
        <f t="shared" si="2"/>
        <v>0.40267011197243741</v>
      </c>
      <c r="U39" s="61">
        <v>115</v>
      </c>
      <c r="W39" s="154"/>
      <c r="X39" s="158"/>
      <c r="Y39" s="158"/>
      <c r="Z39" s="161"/>
      <c r="AA39" s="165"/>
      <c r="AB39" s="169"/>
      <c r="AC39" s="172"/>
      <c r="AD39" s="36"/>
      <c r="AE39" s="35"/>
      <c r="AF39" s="29"/>
      <c r="AG39" s="29"/>
      <c r="AH39" s="29"/>
      <c r="AI39" s="29"/>
      <c r="AJ39" s="29"/>
      <c r="AK39" s="29"/>
      <c r="AL39" s="29"/>
      <c r="AM39" s="30"/>
    </row>
    <row r="40" spans="4:39" ht="15" customHeight="1">
      <c r="D40" s="21"/>
      <c r="G40" s="143"/>
      <c r="H40" s="63">
        <v>120</v>
      </c>
      <c r="I40" s="64">
        <v>334.4</v>
      </c>
      <c r="J40" s="65">
        <f t="shared" si="3"/>
        <v>2423.4449669760002</v>
      </c>
      <c r="K40" s="65">
        <f t="shared" si="3"/>
        <v>2490.1452871679999</v>
      </c>
      <c r="L40" s="65">
        <f t="shared" si="3"/>
        <v>2556.84560736</v>
      </c>
      <c r="M40" s="65">
        <f t="shared" si="3"/>
        <v>2623.5459275520002</v>
      </c>
      <c r="N40" s="65">
        <f t="shared" si="3"/>
        <v>2712.4796878080001</v>
      </c>
      <c r="O40" s="65">
        <f t="shared" si="3"/>
        <v>2801.413448064</v>
      </c>
      <c r="P40" s="65">
        <f t="shared" si="3"/>
        <v>2890.3472083200004</v>
      </c>
      <c r="Q40" s="65">
        <f t="shared" si="3"/>
        <v>2923.6973684159998</v>
      </c>
      <c r="R40" s="70">
        <f t="shared" si="3"/>
        <v>2957.0475285120001</v>
      </c>
      <c r="S40" s="41">
        <f t="shared" si="1"/>
        <v>2.6711697881486085E-2</v>
      </c>
      <c r="T40" s="42">
        <f t="shared" si="2"/>
        <v>0.44013781223083548</v>
      </c>
      <c r="U40" s="60">
        <v>120</v>
      </c>
      <c r="W40" s="154"/>
      <c r="X40" s="158"/>
      <c r="Y40" s="158"/>
      <c r="Z40" s="161"/>
      <c r="AA40" s="165"/>
      <c r="AB40" s="169"/>
      <c r="AC40" s="172"/>
      <c r="AD40" s="179" t="s">
        <v>44</v>
      </c>
      <c r="AE40" s="33"/>
      <c r="AF40" s="35"/>
      <c r="AG40" s="29"/>
      <c r="AH40" s="29"/>
      <c r="AI40" s="29"/>
      <c r="AJ40" s="29"/>
      <c r="AK40" s="29"/>
      <c r="AL40" s="29"/>
      <c r="AM40" s="30"/>
    </row>
    <row r="41" spans="4:39" ht="15" customHeight="1">
      <c r="D41" s="21"/>
      <c r="G41" s="143"/>
      <c r="H41" s="66">
        <v>125</v>
      </c>
      <c r="I41" s="67">
        <v>342.5</v>
      </c>
      <c r="J41" s="68">
        <f t="shared" si="3"/>
        <v>2482.1468337000006</v>
      </c>
      <c r="K41" s="68">
        <f t="shared" si="3"/>
        <v>2550.4628016000001</v>
      </c>
      <c r="L41" s="68">
        <f t="shared" si="3"/>
        <v>2618.7787695000002</v>
      </c>
      <c r="M41" s="68">
        <f t="shared" si="3"/>
        <v>2687.0947374000002</v>
      </c>
      <c r="N41" s="68">
        <f t="shared" si="3"/>
        <v>2778.1826946000001</v>
      </c>
      <c r="O41" s="68">
        <f t="shared" si="3"/>
        <v>2869.2706518000005</v>
      </c>
      <c r="P41" s="68">
        <f t="shared" si="3"/>
        <v>2960.3586090000008</v>
      </c>
      <c r="Q41" s="68">
        <f t="shared" si="3"/>
        <v>2994.5165929500004</v>
      </c>
      <c r="R41" s="69">
        <f t="shared" si="3"/>
        <v>3028.6745769000004</v>
      </c>
      <c r="S41" s="41">
        <f t="shared" si="1"/>
        <v>2.4222488038277534E-2</v>
      </c>
      <c r="T41" s="42">
        <f t="shared" si="2"/>
        <v>0.4750215331610681</v>
      </c>
      <c r="U41" s="61">
        <v>125</v>
      </c>
      <c r="W41" s="154"/>
      <c r="X41" s="158"/>
      <c r="Y41" s="158"/>
      <c r="Z41" s="161"/>
      <c r="AA41" s="165"/>
      <c r="AB41" s="169"/>
      <c r="AC41" s="172"/>
      <c r="AD41" s="180"/>
      <c r="AE41" s="33"/>
      <c r="AF41" s="35"/>
      <c r="AG41" s="29"/>
      <c r="AH41" s="29"/>
      <c r="AI41" s="29"/>
      <c r="AJ41" s="29"/>
      <c r="AK41" s="29"/>
      <c r="AL41" s="29"/>
      <c r="AM41" s="30"/>
    </row>
    <row r="42" spans="4:39" ht="15" customHeight="1">
      <c r="D42" s="21"/>
      <c r="G42" s="143"/>
      <c r="H42" s="63">
        <v>130</v>
      </c>
      <c r="I42" s="64">
        <v>350.6</v>
      </c>
      <c r="J42" s="65">
        <f t="shared" ref="J42:R51" si="4">IF($B$7=1, SNB*(1+ECHELON)*COEFF_GRILLE/100*(1+TauxMajorationResidentielle)*$B$7,
IF(AND((1+ECHELON)*COEFF_GRILLE&lt;$I$36*(1+$J$20),$B$7=34/35),SNB*(32/35*COEFF_GRILLE*(1+ECHELON)+2/35*$I$36*(1+$J$20))/100*(1+TauxMajorationResidentielle),
IF(AND((1+ECHELON)*COEFF_GRILLE&gt;=$I$36*(1+$J$20),$B$7=34/35),SNB*(1+ECHELON)*$B$7*COEFF_GRILLE/100*(1+TauxMajorationResidentielle),
IF(AND((1+ECHELON)*COEFF_GRILLE&lt;$I$36*(1+$J$20),$B$7=33/35),SNB*(32/35*COEFF_GRILLE*(1+ECHELON)+1/35*$I$36*(1+$J$20))/100*(1+TauxMajorationResidentielle),
IF(AND((1+ECHELON)*COEFF_GRILLE&gt;=$I$36*(1+$J$20),$B$7=33/35),SNB*(1+ECHELON)*$B$7*COEFF_GRILLE/100*(1+TauxMajorationResidentielle))))))</f>
        <v>2540.8487004240005</v>
      </c>
      <c r="K42" s="65">
        <f t="shared" si="4"/>
        <v>2610.780316032</v>
      </c>
      <c r="L42" s="65">
        <f t="shared" si="4"/>
        <v>2680.7119316400003</v>
      </c>
      <c r="M42" s="65">
        <f t="shared" si="4"/>
        <v>2750.6435472480002</v>
      </c>
      <c r="N42" s="65">
        <f t="shared" si="4"/>
        <v>2843.8857013920006</v>
      </c>
      <c r="O42" s="65">
        <f t="shared" si="4"/>
        <v>2937.1278555360004</v>
      </c>
      <c r="P42" s="65">
        <f t="shared" si="4"/>
        <v>3030.3700096800007</v>
      </c>
      <c r="Q42" s="65">
        <f t="shared" si="4"/>
        <v>3065.335817484</v>
      </c>
      <c r="R42" s="70">
        <f t="shared" si="4"/>
        <v>3100.3016252880007</v>
      </c>
      <c r="S42" s="41">
        <f t="shared" si="1"/>
        <v>2.364963503649653E-2</v>
      </c>
      <c r="T42" s="42">
        <f t="shared" si="2"/>
        <v>0.50990525409130072</v>
      </c>
      <c r="U42" s="60">
        <v>130</v>
      </c>
      <c r="W42" s="154"/>
      <c r="X42" s="158"/>
      <c r="Y42" s="158"/>
      <c r="Z42" s="161"/>
      <c r="AA42" s="165"/>
      <c r="AB42" s="169"/>
      <c r="AC42" s="172"/>
      <c r="AD42" s="180"/>
      <c r="AE42" s="33"/>
      <c r="AF42" s="35"/>
      <c r="AG42" s="29"/>
      <c r="AH42" s="29"/>
      <c r="AI42" s="29"/>
      <c r="AJ42" s="29"/>
      <c r="AK42" s="29"/>
      <c r="AL42" s="29"/>
      <c r="AM42" s="30"/>
    </row>
    <row r="43" spans="4:39" ht="15" customHeight="1">
      <c r="D43" s="21"/>
      <c r="G43" s="143"/>
      <c r="H43" s="66">
        <v>135</v>
      </c>
      <c r="I43" s="67">
        <v>359</v>
      </c>
      <c r="J43" s="68">
        <f t="shared" si="4"/>
        <v>2601.7247103600007</v>
      </c>
      <c r="K43" s="68">
        <f t="shared" si="4"/>
        <v>2673.3318124800003</v>
      </c>
      <c r="L43" s="68">
        <f t="shared" si="4"/>
        <v>2744.9389146000003</v>
      </c>
      <c r="M43" s="68">
        <f t="shared" si="4"/>
        <v>2816.5460167199999</v>
      </c>
      <c r="N43" s="68">
        <f t="shared" si="4"/>
        <v>2912.0221528800002</v>
      </c>
      <c r="O43" s="68">
        <f t="shared" si="4"/>
        <v>3007.4982890400001</v>
      </c>
      <c r="P43" s="68">
        <f t="shared" si="4"/>
        <v>3102.9744252000005</v>
      </c>
      <c r="Q43" s="68">
        <f t="shared" si="4"/>
        <v>3138.7779762600003</v>
      </c>
      <c r="R43" s="69">
        <f t="shared" si="4"/>
        <v>3174.5815273200005</v>
      </c>
      <c r="S43" s="41">
        <f t="shared" si="1"/>
        <v>2.395892755276674E-2</v>
      </c>
      <c r="T43" s="42">
        <f t="shared" si="2"/>
        <v>0.54608096468561595</v>
      </c>
      <c r="U43" s="61">
        <v>135</v>
      </c>
      <c r="W43" s="154"/>
      <c r="X43" s="158"/>
      <c r="Y43" s="158"/>
      <c r="Z43" s="161"/>
      <c r="AA43" s="165"/>
      <c r="AB43" s="169"/>
      <c r="AC43" s="172"/>
      <c r="AD43" s="180"/>
      <c r="AE43" s="34"/>
      <c r="AF43" s="35"/>
      <c r="AG43" s="29"/>
      <c r="AH43" s="29"/>
      <c r="AI43" s="29"/>
      <c r="AJ43" s="29"/>
      <c r="AK43" s="29"/>
      <c r="AL43" s="29"/>
      <c r="AM43" s="30"/>
    </row>
    <row r="44" spans="4:39" ht="15" customHeight="1">
      <c r="D44" s="21"/>
      <c r="G44" s="143"/>
      <c r="H44" s="63">
        <v>140</v>
      </c>
      <c r="I44" s="64">
        <v>367.6</v>
      </c>
      <c r="J44" s="65">
        <f t="shared" si="4"/>
        <v>2664.0501491040009</v>
      </c>
      <c r="K44" s="65">
        <f t="shared" si="4"/>
        <v>2737.3726302720002</v>
      </c>
      <c r="L44" s="65">
        <f t="shared" si="4"/>
        <v>2810.6951114400003</v>
      </c>
      <c r="M44" s="65">
        <f t="shared" si="4"/>
        <v>2884.0175926080001</v>
      </c>
      <c r="N44" s="65">
        <f t="shared" si="4"/>
        <v>2981.7809008320005</v>
      </c>
      <c r="O44" s="65">
        <f t="shared" si="4"/>
        <v>3079.5442090560009</v>
      </c>
      <c r="P44" s="65">
        <f t="shared" si="4"/>
        <v>3177.3075172800009</v>
      </c>
      <c r="Q44" s="65">
        <f t="shared" si="4"/>
        <v>3213.9687578640005</v>
      </c>
      <c r="R44" s="70">
        <f t="shared" si="4"/>
        <v>3250.6299984480006</v>
      </c>
      <c r="S44" s="41">
        <f t="shared" si="1"/>
        <v>2.395543175487469E-2</v>
      </c>
      <c r="T44" s="42">
        <f t="shared" si="2"/>
        <v>0.58311800172265316</v>
      </c>
      <c r="U44" s="60">
        <v>140</v>
      </c>
      <c r="W44" s="154"/>
      <c r="X44" s="158"/>
      <c r="Y44" s="158"/>
      <c r="Z44" s="161"/>
      <c r="AA44" s="165"/>
      <c r="AB44" s="169"/>
      <c r="AC44" s="172"/>
      <c r="AD44" s="181"/>
      <c r="AE44" s="183" t="s">
        <v>45</v>
      </c>
      <c r="AF44" s="35"/>
      <c r="AG44" s="35"/>
      <c r="AH44" s="29"/>
      <c r="AI44" s="29"/>
      <c r="AJ44" s="29"/>
      <c r="AK44" s="29"/>
      <c r="AL44" s="29"/>
      <c r="AM44" s="30"/>
    </row>
    <row r="45" spans="4:39" ht="15" customHeight="1">
      <c r="D45" s="21"/>
      <c r="G45" s="143"/>
      <c r="H45" s="66">
        <v>145</v>
      </c>
      <c r="I45" s="67">
        <v>376.5</v>
      </c>
      <c r="J45" s="68">
        <f t="shared" si="4"/>
        <v>2728.5497310600003</v>
      </c>
      <c r="K45" s="68">
        <f t="shared" si="4"/>
        <v>2803.6474300800005</v>
      </c>
      <c r="L45" s="68">
        <f t="shared" si="4"/>
        <v>2878.7451291000002</v>
      </c>
      <c r="M45" s="68">
        <f t="shared" si="4"/>
        <v>2953.8428281199999</v>
      </c>
      <c r="N45" s="68">
        <f t="shared" si="4"/>
        <v>3053.9730934800004</v>
      </c>
      <c r="O45" s="68">
        <f t="shared" si="4"/>
        <v>3154.1033588400001</v>
      </c>
      <c r="P45" s="68">
        <f t="shared" si="4"/>
        <v>3254.2336242000001</v>
      </c>
      <c r="Q45" s="68">
        <f t="shared" si="4"/>
        <v>3291.78247371</v>
      </c>
      <c r="R45" s="69">
        <f t="shared" si="4"/>
        <v>3329.3313232200007</v>
      </c>
      <c r="S45" s="41">
        <f t="shared" si="1"/>
        <v>2.4211099020674753E-2</v>
      </c>
      <c r="T45" s="42">
        <f t="shared" si="2"/>
        <v>0.62144702842377275</v>
      </c>
      <c r="U45" s="61">
        <v>145</v>
      </c>
      <c r="W45" s="154"/>
      <c r="X45" s="158"/>
      <c r="Y45" s="158"/>
      <c r="Z45" s="161"/>
      <c r="AA45" s="165"/>
      <c r="AB45" s="169"/>
      <c r="AC45" s="172"/>
      <c r="AD45" s="181"/>
      <c r="AE45" s="184"/>
      <c r="AF45" s="35"/>
      <c r="AG45" s="35"/>
      <c r="AH45" s="29"/>
      <c r="AI45" s="29"/>
      <c r="AJ45" s="29"/>
      <c r="AK45" s="29"/>
      <c r="AL45" s="29"/>
      <c r="AM45" s="30"/>
    </row>
    <row r="46" spans="4:39" ht="15" customHeight="1">
      <c r="D46" s="21"/>
      <c r="G46" s="143"/>
      <c r="H46" s="63">
        <v>150</v>
      </c>
      <c r="I46" s="64">
        <v>385.5</v>
      </c>
      <c r="J46" s="65">
        <f t="shared" si="4"/>
        <v>2793.7740274200005</v>
      </c>
      <c r="K46" s="65">
        <f t="shared" si="4"/>
        <v>2870.6668905600004</v>
      </c>
      <c r="L46" s="65">
        <f t="shared" si="4"/>
        <v>2947.5597536999999</v>
      </c>
      <c r="M46" s="65">
        <f t="shared" si="4"/>
        <v>3024.4526168400002</v>
      </c>
      <c r="N46" s="65">
        <f t="shared" si="4"/>
        <v>3126.9764343600004</v>
      </c>
      <c r="O46" s="65">
        <f t="shared" si="4"/>
        <v>3229.5002518800002</v>
      </c>
      <c r="P46" s="65">
        <f t="shared" si="4"/>
        <v>3332.0240694000004</v>
      </c>
      <c r="Q46" s="65">
        <f t="shared" si="4"/>
        <v>3370.4705009700006</v>
      </c>
      <c r="R46" s="70">
        <f t="shared" si="4"/>
        <v>3408.9169325400007</v>
      </c>
      <c r="S46" s="41">
        <f t="shared" si="1"/>
        <v>2.3904382470119501E-2</v>
      </c>
      <c r="T46" s="42">
        <f t="shared" si="2"/>
        <v>0.66020671834625344</v>
      </c>
      <c r="U46" s="60">
        <v>150</v>
      </c>
      <c r="W46" s="154"/>
      <c r="X46" s="158"/>
      <c r="Y46" s="158"/>
      <c r="Z46" s="161"/>
      <c r="AA46" s="165"/>
      <c r="AB46" s="169"/>
      <c r="AC46" s="172"/>
      <c r="AD46" s="181"/>
      <c r="AE46" s="184"/>
      <c r="AF46" s="35"/>
      <c r="AG46" s="35"/>
      <c r="AH46" s="29"/>
      <c r="AI46" s="29"/>
      <c r="AJ46" s="29"/>
      <c r="AK46" s="29"/>
      <c r="AL46" s="29"/>
      <c r="AM46" s="30"/>
    </row>
    <row r="47" spans="4:39" ht="15" customHeight="1">
      <c r="D47" s="21"/>
      <c r="G47" s="143"/>
      <c r="H47" s="66">
        <v>155</v>
      </c>
      <c r="I47" s="67">
        <v>394.5</v>
      </c>
      <c r="J47" s="68">
        <f t="shared" si="4"/>
        <v>2858.9983237800002</v>
      </c>
      <c r="K47" s="68">
        <f t="shared" si="4"/>
        <v>2937.6863510400003</v>
      </c>
      <c r="L47" s="68">
        <f t="shared" si="4"/>
        <v>3016.3743783</v>
      </c>
      <c r="M47" s="68">
        <f t="shared" si="4"/>
        <v>3095.0624055599997</v>
      </c>
      <c r="N47" s="68">
        <f t="shared" si="4"/>
        <v>3199.9797752400004</v>
      </c>
      <c r="O47" s="68">
        <f t="shared" si="4"/>
        <v>3304.8971449200003</v>
      </c>
      <c r="P47" s="68">
        <f t="shared" si="4"/>
        <v>3409.8145146000006</v>
      </c>
      <c r="Q47" s="68">
        <f t="shared" si="4"/>
        <v>3449.1585282300002</v>
      </c>
      <c r="R47" s="69">
        <f t="shared" si="4"/>
        <v>3488.5025418600007</v>
      </c>
      <c r="S47" s="41">
        <f t="shared" si="1"/>
        <v>2.3346303501945442E-2</v>
      </c>
      <c r="T47" s="42">
        <f t="shared" si="2"/>
        <v>0.69896640826873413</v>
      </c>
      <c r="U47" s="61">
        <v>155</v>
      </c>
      <c r="W47" s="154"/>
      <c r="X47" s="158"/>
      <c r="Y47" s="158"/>
      <c r="Z47" s="161"/>
      <c r="AA47" s="165"/>
      <c r="AB47" s="169"/>
      <c r="AC47" s="172"/>
      <c r="AD47" s="181"/>
      <c r="AE47" s="184"/>
      <c r="AF47" s="37"/>
      <c r="AG47" s="35"/>
      <c r="AH47" s="29"/>
      <c r="AI47" s="29"/>
      <c r="AJ47" s="29"/>
      <c r="AK47" s="29"/>
      <c r="AL47" s="29"/>
      <c r="AM47" s="30"/>
    </row>
    <row r="48" spans="4:39" ht="15" customHeight="1">
      <c r="D48" s="21"/>
      <c r="G48" s="143"/>
      <c r="H48" s="63">
        <v>160</v>
      </c>
      <c r="I48" s="64">
        <v>405.2</v>
      </c>
      <c r="J48" s="65">
        <f t="shared" si="4"/>
        <v>2936.5427650080005</v>
      </c>
      <c r="K48" s="65">
        <f t="shared" si="4"/>
        <v>3017.3650429439999</v>
      </c>
      <c r="L48" s="65">
        <f t="shared" si="4"/>
        <v>3098.1873208799998</v>
      </c>
      <c r="M48" s="65">
        <f t="shared" si="4"/>
        <v>3179.0095988160001</v>
      </c>
      <c r="N48" s="65">
        <f t="shared" si="4"/>
        <v>3286.7726360640004</v>
      </c>
      <c r="O48" s="65">
        <f t="shared" si="4"/>
        <v>3394.5356733119997</v>
      </c>
      <c r="P48" s="65">
        <f t="shared" si="4"/>
        <v>3502.2987105600005</v>
      </c>
      <c r="Q48" s="65">
        <f t="shared" si="4"/>
        <v>3542.7098495279997</v>
      </c>
      <c r="R48" s="70">
        <f t="shared" si="4"/>
        <v>3583.1209884960003</v>
      </c>
      <c r="S48" s="41">
        <f t="shared" si="1"/>
        <v>2.7122940430925002E-2</v>
      </c>
      <c r="T48" s="42">
        <f t="shared" si="2"/>
        <v>0.74504737295434964</v>
      </c>
      <c r="U48" s="60">
        <v>160</v>
      </c>
      <c r="W48" s="155"/>
      <c r="X48" s="159"/>
      <c r="Y48" s="159"/>
      <c r="Z48" s="162"/>
      <c r="AA48" s="165"/>
      <c r="AB48" s="169"/>
      <c r="AC48" s="172"/>
      <c r="AD48" s="181"/>
      <c r="AE48" s="180"/>
      <c r="AF48" s="144" t="s">
        <v>46</v>
      </c>
      <c r="AG48" s="71"/>
      <c r="AH48" s="72"/>
      <c r="AI48" s="72"/>
      <c r="AJ48" s="72"/>
      <c r="AK48" s="72"/>
      <c r="AL48" s="72"/>
      <c r="AM48" s="73"/>
    </row>
    <row r="49" spans="4:39" ht="15" customHeight="1">
      <c r="D49" s="21"/>
      <c r="G49" s="143"/>
      <c r="H49" s="66">
        <v>165</v>
      </c>
      <c r="I49" s="67">
        <v>414.7</v>
      </c>
      <c r="J49" s="68">
        <f t="shared" si="4"/>
        <v>3005.3906333880004</v>
      </c>
      <c r="K49" s="68">
        <f t="shared" si="4"/>
        <v>3088.1078067839999</v>
      </c>
      <c r="L49" s="68">
        <f t="shared" si="4"/>
        <v>3170.8249801800002</v>
      </c>
      <c r="M49" s="68">
        <f t="shared" si="4"/>
        <v>3253.5421535759997</v>
      </c>
      <c r="N49" s="68">
        <f t="shared" si="4"/>
        <v>3363.8317181040006</v>
      </c>
      <c r="O49" s="68">
        <f t="shared" si="4"/>
        <v>3474.1212826320002</v>
      </c>
      <c r="P49" s="68">
        <f t="shared" si="4"/>
        <v>3584.4108471600007</v>
      </c>
      <c r="Q49" s="68">
        <f t="shared" si="4"/>
        <v>3625.769433858</v>
      </c>
      <c r="R49" s="69">
        <f t="shared" si="4"/>
        <v>3667.1280205560001</v>
      </c>
      <c r="S49" s="41">
        <f t="shared" si="1"/>
        <v>2.3445212240868596E-2</v>
      </c>
      <c r="T49" s="42">
        <f t="shared" si="2"/>
        <v>0.78596037898363469</v>
      </c>
      <c r="U49" s="61">
        <v>165</v>
      </c>
      <c r="W49" s="21"/>
      <c r="X49" s="10"/>
      <c r="Z49" s="10"/>
      <c r="AA49" s="165"/>
      <c r="AB49" s="169"/>
      <c r="AC49" s="172"/>
      <c r="AD49" s="181"/>
      <c r="AE49" s="180"/>
      <c r="AF49" s="145"/>
      <c r="AG49" s="71"/>
      <c r="AH49" s="72"/>
      <c r="AI49" s="72"/>
      <c r="AJ49" s="72"/>
      <c r="AK49" s="72"/>
      <c r="AL49" s="72"/>
      <c r="AM49" s="73"/>
    </row>
    <row r="50" spans="4:39" ht="15" customHeight="1">
      <c r="D50" s="21"/>
      <c r="G50" s="143"/>
      <c r="H50" s="63">
        <v>170</v>
      </c>
      <c r="I50" s="64">
        <v>424.6</v>
      </c>
      <c r="J50" s="65">
        <f t="shared" si="4"/>
        <v>3077.1373593840008</v>
      </c>
      <c r="K50" s="65">
        <f t="shared" si="4"/>
        <v>3161.8292133120008</v>
      </c>
      <c r="L50" s="65">
        <f t="shared" si="4"/>
        <v>3246.5210672400003</v>
      </c>
      <c r="M50" s="65">
        <f t="shared" si="4"/>
        <v>3331.2129211680003</v>
      </c>
      <c r="N50" s="65">
        <f t="shared" si="4"/>
        <v>3444.1353930720002</v>
      </c>
      <c r="O50" s="65">
        <f t="shared" si="4"/>
        <v>3557.0578649760005</v>
      </c>
      <c r="P50" s="65">
        <f t="shared" si="4"/>
        <v>3669.9803368800008</v>
      </c>
      <c r="Q50" s="65">
        <f t="shared" si="4"/>
        <v>3712.326263844001</v>
      </c>
      <c r="R50" s="70">
        <f t="shared" si="4"/>
        <v>3754.6721908080008</v>
      </c>
      <c r="S50" s="41">
        <f t="shared" si="1"/>
        <v>2.3872679045092937E-2</v>
      </c>
      <c r="T50" s="42">
        <f t="shared" si="2"/>
        <v>0.82859603789836367</v>
      </c>
      <c r="U50" s="60">
        <v>170</v>
      </c>
      <c r="W50" s="21"/>
      <c r="X50" s="10"/>
      <c r="Z50" s="10"/>
      <c r="AA50" s="165"/>
      <c r="AB50" s="169"/>
      <c r="AC50" s="172"/>
      <c r="AD50" s="181"/>
      <c r="AE50" s="180"/>
      <c r="AF50" s="145"/>
      <c r="AG50" s="71"/>
      <c r="AH50" s="72"/>
      <c r="AI50" s="72"/>
      <c r="AJ50" s="72"/>
      <c r="AK50" s="72"/>
      <c r="AL50" s="72"/>
      <c r="AM50" s="73"/>
    </row>
    <row r="51" spans="4:39" ht="15" customHeight="1">
      <c r="D51" s="21"/>
      <c r="G51" s="143"/>
      <c r="H51" s="66">
        <v>175</v>
      </c>
      <c r="I51" s="67">
        <v>434.8</v>
      </c>
      <c r="J51" s="68">
        <f t="shared" si="4"/>
        <v>3151.0582285920004</v>
      </c>
      <c r="K51" s="68">
        <f t="shared" si="4"/>
        <v>3237.7846018560003</v>
      </c>
      <c r="L51" s="68">
        <f t="shared" si="4"/>
        <v>3324.5109751200002</v>
      </c>
      <c r="M51" s="68">
        <f t="shared" si="4"/>
        <v>3411.2373483840001</v>
      </c>
      <c r="N51" s="68">
        <f t="shared" si="4"/>
        <v>3526.8725127360003</v>
      </c>
      <c r="O51" s="68">
        <f t="shared" si="4"/>
        <v>3642.5076770880005</v>
      </c>
      <c r="P51" s="68">
        <f t="shared" si="4"/>
        <v>3758.1428414400007</v>
      </c>
      <c r="Q51" s="68">
        <f t="shared" si="4"/>
        <v>3801.5060280720004</v>
      </c>
      <c r="R51" s="69">
        <f t="shared" si="4"/>
        <v>3844.8692147040001</v>
      </c>
      <c r="S51" s="41">
        <f t="shared" si="1"/>
        <v>2.4022609514837256E-2</v>
      </c>
      <c r="T51" s="42">
        <f t="shared" si="2"/>
        <v>0.87252368647717482</v>
      </c>
      <c r="U51" s="61">
        <v>175</v>
      </c>
      <c r="W51" s="21"/>
      <c r="X51" s="10"/>
      <c r="Y51" s="21"/>
      <c r="Z51" s="10"/>
      <c r="AA51" s="165"/>
      <c r="AB51" s="169"/>
      <c r="AC51" s="172"/>
      <c r="AD51" s="181"/>
      <c r="AE51" s="180"/>
      <c r="AF51" s="145"/>
      <c r="AG51" s="74"/>
      <c r="AH51" s="72"/>
      <c r="AI51" s="72"/>
      <c r="AJ51" s="72"/>
      <c r="AK51" s="72"/>
      <c r="AL51" s="72"/>
      <c r="AM51" s="73"/>
    </row>
    <row r="52" spans="4:39" ht="15" customHeight="1">
      <c r="D52" s="21"/>
      <c r="G52" s="143"/>
      <c r="H52" s="63">
        <v>180</v>
      </c>
      <c r="I52" s="64">
        <v>445.3</v>
      </c>
      <c r="J52" s="65">
        <f t="shared" ref="J52:R61" si="5">IF($B$7=1, SNB*(1+ECHELON)*COEFF_GRILLE/100*(1+TauxMajorationResidentielle)*$B$7,
IF(AND((1+ECHELON)*COEFF_GRILLE&lt;$I$36*(1+$J$20),$B$7=34/35),SNB*(32/35*COEFF_GRILLE*(1+ECHELON)+2/35*$I$36*(1+$J$20))/100*(1+TauxMajorationResidentielle),
IF(AND((1+ECHELON)*COEFF_GRILLE&gt;=$I$36*(1+$J$20),$B$7=34/35),SNB*(1+ECHELON)*$B$7*COEFF_GRILLE/100*(1+TauxMajorationResidentielle),
IF(AND((1+ECHELON)*COEFF_GRILLE&lt;$I$36*(1+$J$20),$B$7=33/35),SNB*(32/35*COEFF_GRILLE*(1+ECHELON)+1/35*$I$36*(1+$J$20))/100*(1+TauxMajorationResidentielle),
IF(AND((1+ECHELON)*COEFF_GRILLE&gt;=$I$36*(1+$J$20),$B$7=33/35),SNB*(1+ECHELON)*$B$7*COEFF_GRILLE/100*(1+TauxMajorationResidentielle))))))</f>
        <v>3227.1532410120008</v>
      </c>
      <c r="K52" s="65">
        <f t="shared" si="5"/>
        <v>3315.9739724160008</v>
      </c>
      <c r="L52" s="65">
        <f t="shared" si="5"/>
        <v>3404.7947038200004</v>
      </c>
      <c r="M52" s="65">
        <f t="shared" si="5"/>
        <v>3493.6154352240001</v>
      </c>
      <c r="N52" s="65">
        <f t="shared" si="5"/>
        <v>3612.0430770960011</v>
      </c>
      <c r="O52" s="65">
        <f t="shared" si="5"/>
        <v>3730.4707189680003</v>
      </c>
      <c r="P52" s="65">
        <f t="shared" si="5"/>
        <v>3848.8983608400008</v>
      </c>
      <c r="Q52" s="65">
        <f t="shared" si="5"/>
        <v>3893.3087265420008</v>
      </c>
      <c r="R52" s="70">
        <f t="shared" si="5"/>
        <v>3937.7190922440009</v>
      </c>
      <c r="S52" s="41">
        <f t="shared" si="1"/>
        <v>2.414903403863855E-2</v>
      </c>
      <c r="T52" s="42">
        <f t="shared" si="2"/>
        <v>0.91774332472006925</v>
      </c>
      <c r="U52" s="60">
        <v>180</v>
      </c>
      <c r="W52" s="21"/>
      <c r="X52" s="10"/>
      <c r="Y52" s="21"/>
      <c r="Z52" s="10"/>
      <c r="AA52" s="165"/>
      <c r="AB52" s="169"/>
      <c r="AC52" s="172"/>
      <c r="AD52" s="181"/>
      <c r="AE52" s="180"/>
      <c r="AF52" s="146"/>
      <c r="AG52" s="148" t="s">
        <v>47</v>
      </c>
      <c r="AH52" s="75"/>
      <c r="AI52" s="71"/>
      <c r="AJ52" s="72"/>
      <c r="AK52" s="72"/>
      <c r="AL52" s="72"/>
      <c r="AM52" s="73"/>
    </row>
    <row r="53" spans="4:39" ht="15" customHeight="1">
      <c r="D53" s="21"/>
      <c r="G53" s="143"/>
      <c r="H53" s="66">
        <v>185</v>
      </c>
      <c r="I53" s="67">
        <v>455.9</v>
      </c>
      <c r="J53" s="68">
        <f t="shared" si="5"/>
        <v>3303.9729678360009</v>
      </c>
      <c r="K53" s="68">
        <f t="shared" si="5"/>
        <v>3394.908003648</v>
      </c>
      <c r="L53" s="68">
        <f t="shared" si="5"/>
        <v>3485.84303946</v>
      </c>
      <c r="M53" s="68">
        <f t="shared" si="5"/>
        <v>3576.7780752719996</v>
      </c>
      <c r="N53" s="68">
        <f t="shared" si="5"/>
        <v>3698.0247896879996</v>
      </c>
      <c r="O53" s="68">
        <f t="shared" si="5"/>
        <v>3819.2715041040001</v>
      </c>
      <c r="P53" s="68">
        <f t="shared" si="5"/>
        <v>3940.5182185200001</v>
      </c>
      <c r="Q53" s="68">
        <f t="shared" si="5"/>
        <v>3985.9857364260001</v>
      </c>
      <c r="R53" s="69">
        <f t="shared" si="5"/>
        <v>4031.4532543320001</v>
      </c>
      <c r="S53" s="41">
        <f t="shared" si="1"/>
        <v>2.3804176959353107E-2</v>
      </c>
      <c r="T53" s="42">
        <f t="shared" si="2"/>
        <v>0.96339362618432367</v>
      </c>
      <c r="U53" s="61">
        <v>185</v>
      </c>
      <c r="W53" s="21"/>
      <c r="X53" s="10"/>
      <c r="Y53" s="21"/>
      <c r="Z53" s="10"/>
      <c r="AA53" s="165"/>
      <c r="AB53" s="169"/>
      <c r="AC53" s="172"/>
      <c r="AD53" s="181"/>
      <c r="AE53" s="180"/>
      <c r="AF53" s="146"/>
      <c r="AG53" s="149"/>
      <c r="AH53" s="75"/>
      <c r="AI53" s="71"/>
      <c r="AJ53" s="72"/>
      <c r="AK53" s="72"/>
      <c r="AL53" s="72"/>
      <c r="AM53" s="73"/>
    </row>
    <row r="54" spans="4:39" ht="15" customHeight="1">
      <c r="D54" s="21"/>
      <c r="G54" s="143"/>
      <c r="H54" s="63">
        <v>190</v>
      </c>
      <c r="I54" s="64">
        <v>466.9</v>
      </c>
      <c r="J54" s="65">
        <f t="shared" si="5"/>
        <v>3383.691552276</v>
      </c>
      <c r="K54" s="65">
        <f t="shared" si="5"/>
        <v>3476.8206775680001</v>
      </c>
      <c r="L54" s="65">
        <f t="shared" si="5"/>
        <v>3569.9498028600005</v>
      </c>
      <c r="M54" s="65">
        <f t="shared" si="5"/>
        <v>3663.0789281519997</v>
      </c>
      <c r="N54" s="65">
        <f t="shared" si="5"/>
        <v>3787.2510952080002</v>
      </c>
      <c r="O54" s="65">
        <f t="shared" si="5"/>
        <v>3911.4232622640002</v>
      </c>
      <c r="P54" s="65">
        <f t="shared" si="5"/>
        <v>4035.5954293200002</v>
      </c>
      <c r="Q54" s="65">
        <f t="shared" si="5"/>
        <v>4082.1599919660002</v>
      </c>
      <c r="R54" s="70">
        <f t="shared" si="5"/>
        <v>4128.7245546120002</v>
      </c>
      <c r="S54" s="41">
        <f t="shared" si="1"/>
        <v>2.4128098267163889E-2</v>
      </c>
      <c r="T54" s="42">
        <f t="shared" si="2"/>
        <v>1.0107665805340225</v>
      </c>
      <c r="U54" s="60">
        <v>190</v>
      </c>
      <c r="W54" s="21"/>
      <c r="X54" s="21"/>
      <c r="Y54" s="21"/>
      <c r="Z54" s="10"/>
      <c r="AA54" s="165"/>
      <c r="AB54" s="169"/>
      <c r="AC54" s="172"/>
      <c r="AD54" s="181"/>
      <c r="AE54" s="180"/>
      <c r="AF54" s="146"/>
      <c r="AG54" s="149"/>
      <c r="AH54" s="75"/>
      <c r="AI54" s="71"/>
      <c r="AJ54" s="72"/>
      <c r="AK54" s="72"/>
      <c r="AL54" s="72"/>
      <c r="AM54" s="73"/>
    </row>
    <row r="55" spans="4:39" ht="15" customHeight="1">
      <c r="D55" s="21"/>
      <c r="G55" s="143"/>
      <c r="H55" s="66">
        <v>195</v>
      </c>
      <c r="I55" s="67">
        <v>478.1</v>
      </c>
      <c r="J55" s="68">
        <f t="shared" si="5"/>
        <v>3464.8595655240006</v>
      </c>
      <c r="K55" s="68">
        <f t="shared" si="5"/>
        <v>3560.2226728320002</v>
      </c>
      <c r="L55" s="68">
        <f t="shared" si="5"/>
        <v>3655.5857801399998</v>
      </c>
      <c r="M55" s="68">
        <f t="shared" si="5"/>
        <v>3750.9488874480003</v>
      </c>
      <c r="N55" s="68">
        <f t="shared" si="5"/>
        <v>3878.0996971920013</v>
      </c>
      <c r="O55" s="68">
        <f t="shared" si="5"/>
        <v>4005.2505069360004</v>
      </c>
      <c r="P55" s="68">
        <f t="shared" si="5"/>
        <v>4132.4013166800005</v>
      </c>
      <c r="Q55" s="68">
        <f t="shared" si="5"/>
        <v>4180.0828703340003</v>
      </c>
      <c r="R55" s="69">
        <f t="shared" si="5"/>
        <v>4227.7644239880001</v>
      </c>
      <c r="S55" s="41">
        <f t="shared" si="1"/>
        <v>2.398800599700146E-2</v>
      </c>
      <c r="T55" s="42">
        <f t="shared" si="2"/>
        <v>1.0590008613264428</v>
      </c>
      <c r="U55" s="61">
        <v>195</v>
      </c>
      <c r="W55" s="38"/>
      <c r="X55" s="38"/>
      <c r="Y55" s="38"/>
      <c r="Z55" s="38"/>
      <c r="AA55" s="165"/>
      <c r="AB55" s="169"/>
      <c r="AC55" s="172"/>
      <c r="AD55" s="181"/>
      <c r="AE55" s="180"/>
      <c r="AF55" s="146"/>
      <c r="AG55" s="149"/>
      <c r="AH55" s="76"/>
      <c r="AI55" s="71"/>
      <c r="AJ55" s="72"/>
      <c r="AK55" s="72"/>
      <c r="AL55" s="72"/>
      <c r="AM55" s="73"/>
    </row>
    <row r="56" spans="4:39" ht="15" customHeight="1">
      <c r="D56" s="21"/>
      <c r="G56" s="143"/>
      <c r="H56" s="63">
        <v>200</v>
      </c>
      <c r="I56" s="64">
        <v>489.6</v>
      </c>
      <c r="J56" s="65">
        <f t="shared" si="5"/>
        <v>3548.2017219840004</v>
      </c>
      <c r="K56" s="65">
        <f t="shared" si="5"/>
        <v>3645.8586501120008</v>
      </c>
      <c r="L56" s="65">
        <f t="shared" si="5"/>
        <v>3743.5155782400007</v>
      </c>
      <c r="M56" s="65">
        <f t="shared" si="5"/>
        <v>3841.1725063680001</v>
      </c>
      <c r="N56" s="65">
        <f t="shared" si="5"/>
        <v>3971.3817438720007</v>
      </c>
      <c r="O56" s="65">
        <f t="shared" si="5"/>
        <v>4101.5909813759999</v>
      </c>
      <c r="P56" s="65">
        <f t="shared" si="5"/>
        <v>4231.800218880001</v>
      </c>
      <c r="Q56" s="65">
        <f t="shared" si="5"/>
        <v>4280.6286829440005</v>
      </c>
      <c r="R56" s="70">
        <f t="shared" si="5"/>
        <v>4329.4571470080009</v>
      </c>
      <c r="S56" s="41">
        <f t="shared" si="1"/>
        <v>2.4053545283413635E-2</v>
      </c>
      <c r="T56" s="42">
        <f t="shared" si="2"/>
        <v>1.1085271317829459</v>
      </c>
      <c r="U56" s="60">
        <v>200</v>
      </c>
      <c r="W56" s="10"/>
      <c r="X56" s="38"/>
      <c r="Y56" s="38"/>
      <c r="Z56" s="38"/>
      <c r="AA56" s="165"/>
      <c r="AB56" s="169"/>
      <c r="AC56" s="172"/>
      <c r="AD56" s="181"/>
      <c r="AE56" s="180"/>
      <c r="AF56" s="146"/>
      <c r="AG56" s="150"/>
      <c r="AH56" s="148" t="s">
        <v>48</v>
      </c>
      <c r="AI56" s="77"/>
      <c r="AJ56" s="72"/>
      <c r="AK56" s="72"/>
      <c r="AL56" s="72"/>
      <c r="AM56" s="73"/>
    </row>
    <row r="57" spans="4:39" ht="15" customHeight="1">
      <c r="D57" s="21"/>
      <c r="G57" s="143"/>
      <c r="H57" s="66">
        <v>205</v>
      </c>
      <c r="I57" s="67">
        <v>501.5</v>
      </c>
      <c r="J57" s="68">
        <f t="shared" si="5"/>
        <v>3634.4427360600002</v>
      </c>
      <c r="K57" s="68">
        <f t="shared" si="5"/>
        <v>3734.4732700800005</v>
      </c>
      <c r="L57" s="68">
        <f t="shared" si="5"/>
        <v>3834.5038041000003</v>
      </c>
      <c r="M57" s="68">
        <f t="shared" si="5"/>
        <v>3934.5343381200005</v>
      </c>
      <c r="N57" s="68">
        <f t="shared" si="5"/>
        <v>4067.9083834800012</v>
      </c>
      <c r="O57" s="68">
        <f t="shared" si="5"/>
        <v>4201.2824288400006</v>
      </c>
      <c r="P57" s="68">
        <f t="shared" si="5"/>
        <v>4334.656474200001</v>
      </c>
      <c r="Q57" s="68">
        <f t="shared" si="5"/>
        <v>4384.6717412099997</v>
      </c>
      <c r="R57" s="69">
        <f t="shared" si="5"/>
        <v>4434.6870082200003</v>
      </c>
      <c r="S57" s="41">
        <f t="shared" si="1"/>
        <v>2.4305555555555358E-2</v>
      </c>
      <c r="T57" s="42">
        <f t="shared" si="2"/>
        <v>1.1597760551248921</v>
      </c>
      <c r="U57" s="61">
        <v>205</v>
      </c>
      <c r="W57" s="10"/>
      <c r="X57" s="38"/>
      <c r="Y57" s="38"/>
      <c r="Z57" s="38"/>
      <c r="AA57" s="165"/>
      <c r="AB57" s="169"/>
      <c r="AC57" s="172"/>
      <c r="AD57" s="181"/>
      <c r="AE57" s="180"/>
      <c r="AF57" s="146"/>
      <c r="AG57" s="150"/>
      <c r="AH57" s="149"/>
      <c r="AI57" s="77"/>
      <c r="AJ57" s="72"/>
      <c r="AK57" s="72"/>
      <c r="AL57" s="72"/>
      <c r="AM57" s="73"/>
    </row>
    <row r="58" spans="4:39" ht="15" customHeight="1">
      <c r="D58" s="21"/>
      <c r="G58" s="143"/>
      <c r="H58" s="63">
        <v>210</v>
      </c>
      <c r="I58" s="64">
        <v>513.9</v>
      </c>
      <c r="J58" s="65">
        <f t="shared" si="5"/>
        <v>3724.3073221559998</v>
      </c>
      <c r="K58" s="65">
        <f t="shared" si="5"/>
        <v>3826.8111934080002</v>
      </c>
      <c r="L58" s="65">
        <f t="shared" si="5"/>
        <v>3929.3150646600002</v>
      </c>
      <c r="M58" s="65">
        <f t="shared" si="5"/>
        <v>4031.8189359120001</v>
      </c>
      <c r="N58" s="65">
        <f t="shared" si="5"/>
        <v>4168.4907642480002</v>
      </c>
      <c r="O58" s="65">
        <f t="shared" si="5"/>
        <v>4305.1625925840008</v>
      </c>
      <c r="P58" s="65">
        <f t="shared" si="5"/>
        <v>4441.8344209200004</v>
      </c>
      <c r="Q58" s="65">
        <f t="shared" si="5"/>
        <v>4493.0863565460004</v>
      </c>
      <c r="R58" s="70">
        <f t="shared" si="5"/>
        <v>4544.3382921720013</v>
      </c>
      <c r="S58" s="41">
        <f t="shared" si="1"/>
        <v>2.4725822532402963E-2</v>
      </c>
      <c r="T58" s="42">
        <f t="shared" si="2"/>
        <v>1.2131782945736438</v>
      </c>
      <c r="U58" s="60">
        <v>210</v>
      </c>
      <c r="W58" s="10"/>
      <c r="X58" s="38"/>
      <c r="Y58" s="38"/>
      <c r="Z58" s="38"/>
      <c r="AA58" s="165"/>
      <c r="AB58" s="169"/>
      <c r="AC58" s="172"/>
      <c r="AD58" s="181"/>
      <c r="AE58" s="180"/>
      <c r="AF58" s="146"/>
      <c r="AG58" s="150"/>
      <c r="AH58" s="149"/>
      <c r="AI58" s="77"/>
      <c r="AJ58" s="72"/>
      <c r="AK58" s="72"/>
      <c r="AL58" s="72"/>
      <c r="AM58" s="73"/>
    </row>
    <row r="59" spans="4:39" ht="15" customHeight="1">
      <c r="D59" s="38"/>
      <c r="G59" s="143"/>
      <c r="H59" s="66">
        <v>215</v>
      </c>
      <c r="I59" s="67">
        <v>526.5</v>
      </c>
      <c r="J59" s="68">
        <f t="shared" si="5"/>
        <v>3815.6213370600003</v>
      </c>
      <c r="K59" s="68">
        <f t="shared" si="5"/>
        <v>3920.6384380800005</v>
      </c>
      <c r="L59" s="68">
        <f t="shared" si="5"/>
        <v>4025.6555390999997</v>
      </c>
      <c r="M59" s="68">
        <f t="shared" si="5"/>
        <v>4130.6726401200003</v>
      </c>
      <c r="N59" s="68">
        <f t="shared" si="5"/>
        <v>4270.6954414800002</v>
      </c>
      <c r="O59" s="68">
        <f t="shared" si="5"/>
        <v>4410.7182428400001</v>
      </c>
      <c r="P59" s="68">
        <f t="shared" si="5"/>
        <v>4550.7410442000009</v>
      </c>
      <c r="Q59" s="68">
        <f t="shared" si="5"/>
        <v>4603.2495947100006</v>
      </c>
      <c r="R59" s="69">
        <f t="shared" si="5"/>
        <v>4655.7581452200002</v>
      </c>
      <c r="S59" s="41">
        <f t="shared" si="1"/>
        <v>2.4518388791593404E-2</v>
      </c>
      <c r="T59" s="42">
        <f t="shared" si="2"/>
        <v>1.2674418604651163</v>
      </c>
      <c r="U59" s="61">
        <v>215</v>
      </c>
      <c r="W59" s="10"/>
      <c r="X59" s="38"/>
      <c r="Y59" s="38"/>
      <c r="Z59" s="38"/>
      <c r="AA59" s="165"/>
      <c r="AB59" s="169"/>
      <c r="AC59" s="172"/>
      <c r="AD59" s="181"/>
      <c r="AE59" s="180"/>
      <c r="AF59" s="146"/>
      <c r="AG59" s="150"/>
      <c r="AH59" s="149"/>
      <c r="AI59" s="78"/>
      <c r="AJ59" s="72"/>
      <c r="AK59" s="72"/>
      <c r="AL59" s="72"/>
      <c r="AM59" s="73"/>
    </row>
    <row r="60" spans="4:39" ht="15" customHeight="1">
      <c r="D60" s="38"/>
      <c r="G60" s="143"/>
      <c r="H60" s="63">
        <v>220</v>
      </c>
      <c r="I60" s="64">
        <v>539.4</v>
      </c>
      <c r="J60" s="65">
        <f t="shared" si="5"/>
        <v>3909.1094951760006</v>
      </c>
      <c r="K60" s="65">
        <f t="shared" si="5"/>
        <v>4016.6996647680003</v>
      </c>
      <c r="L60" s="65">
        <f t="shared" si="5"/>
        <v>4124.28983436</v>
      </c>
      <c r="M60" s="65">
        <f t="shared" si="5"/>
        <v>4231.8800039520002</v>
      </c>
      <c r="N60" s="65">
        <f t="shared" si="5"/>
        <v>4375.3335634080004</v>
      </c>
      <c r="O60" s="65">
        <f t="shared" si="5"/>
        <v>4518.7871228640006</v>
      </c>
      <c r="P60" s="65">
        <f t="shared" si="5"/>
        <v>4662.2406823200008</v>
      </c>
      <c r="Q60" s="65">
        <f t="shared" si="5"/>
        <v>4716.035767116</v>
      </c>
      <c r="R60" s="70">
        <f t="shared" si="5"/>
        <v>4769.8308519120001</v>
      </c>
      <c r="S60" s="41">
        <f t="shared" si="1"/>
        <v>2.4501424501424562E-2</v>
      </c>
      <c r="T60" s="42">
        <f t="shared" si="2"/>
        <v>1.3229974160206717</v>
      </c>
      <c r="U60" s="60">
        <v>220</v>
      </c>
      <c r="W60" s="10"/>
      <c r="X60" s="10"/>
      <c r="Y60" s="38"/>
      <c r="Z60" s="38"/>
      <c r="AA60" s="165"/>
      <c r="AB60" s="169"/>
      <c r="AC60" s="172"/>
      <c r="AD60" s="181"/>
      <c r="AE60" s="180"/>
      <c r="AF60" s="146"/>
      <c r="AG60" s="150"/>
      <c r="AH60" s="150"/>
      <c r="AI60" s="148" t="s">
        <v>49</v>
      </c>
      <c r="AJ60" s="75"/>
      <c r="AK60" s="71"/>
      <c r="AL60" s="72"/>
      <c r="AM60" s="73"/>
    </row>
    <row r="61" spans="4:39" ht="15" customHeight="1">
      <c r="D61" s="38"/>
      <c r="G61" s="143"/>
      <c r="H61" s="66">
        <v>225</v>
      </c>
      <c r="I61" s="67">
        <v>552.9</v>
      </c>
      <c r="J61" s="68">
        <f t="shared" si="5"/>
        <v>4006.9459397160003</v>
      </c>
      <c r="K61" s="68">
        <f t="shared" si="5"/>
        <v>4117.2288554880006</v>
      </c>
      <c r="L61" s="68">
        <f t="shared" si="5"/>
        <v>4227.5117712600004</v>
      </c>
      <c r="M61" s="68">
        <f t="shared" si="5"/>
        <v>4337.7946870319993</v>
      </c>
      <c r="N61" s="68">
        <f t="shared" si="5"/>
        <v>4484.8385747280008</v>
      </c>
      <c r="O61" s="68">
        <f t="shared" si="5"/>
        <v>4631.8824624240006</v>
      </c>
      <c r="P61" s="68">
        <f t="shared" si="5"/>
        <v>4778.9263501200003</v>
      </c>
      <c r="Q61" s="68">
        <f t="shared" si="5"/>
        <v>4834.0678080060006</v>
      </c>
      <c r="R61" s="69">
        <f t="shared" si="5"/>
        <v>4889.209265892001</v>
      </c>
      <c r="S61" s="41">
        <f t="shared" si="1"/>
        <v>2.5027808676307162E-2</v>
      </c>
      <c r="T61" s="42">
        <f t="shared" si="2"/>
        <v>1.3811369509043931</v>
      </c>
      <c r="U61" s="61">
        <v>225</v>
      </c>
      <c r="W61" s="10"/>
      <c r="X61" s="10"/>
      <c r="Y61" s="38"/>
      <c r="Z61" s="38"/>
      <c r="AA61" s="165"/>
      <c r="AB61" s="169"/>
      <c r="AC61" s="172"/>
      <c r="AD61" s="181"/>
      <c r="AE61" s="180"/>
      <c r="AF61" s="146"/>
      <c r="AG61" s="150"/>
      <c r="AH61" s="150"/>
      <c r="AI61" s="149"/>
      <c r="AJ61" s="75"/>
      <c r="AK61" s="71"/>
      <c r="AL61" s="72"/>
      <c r="AM61" s="73"/>
    </row>
    <row r="62" spans="4:39" ht="15" customHeight="1">
      <c r="D62" s="38"/>
      <c r="G62" s="143"/>
      <c r="H62" s="63">
        <v>230</v>
      </c>
      <c r="I62" s="64">
        <v>566.5</v>
      </c>
      <c r="J62" s="65">
        <f t="shared" ref="J62:R71" si="6">IF($B$7=1, SNB*(1+ECHELON)*COEFF_GRILLE/100*(1+TauxMajorationResidentielle)*$B$7,
IF(AND((1+ECHELON)*COEFF_GRILLE&lt;$I$36*(1+$J$20),$B$7=34/35),SNB*(32/35*COEFF_GRILLE*(1+ECHELON)+2/35*$I$36*(1+$J$20))/100*(1+TauxMajorationResidentielle),
IF(AND((1+ECHELON)*COEFF_GRILLE&gt;=$I$36*(1+$J$20),$B$7=34/35),SNB*(1+ECHELON)*$B$7*COEFF_GRILLE/100*(1+TauxMajorationResidentielle),
IF(AND((1+ECHELON)*COEFF_GRILLE&lt;$I$36*(1+$J$20),$B$7=33/35),SNB*(32/35*COEFF_GRILLE*(1+ECHELON)+1/35*$I$36*(1+$J$20))/100*(1+TauxMajorationResidentielle),
IF(AND((1+ECHELON)*COEFF_GRILLE&gt;=$I$36*(1+$J$20),$B$7=33/35),SNB*(1+ECHELON)*$B$7*COEFF_GRILLE/100*(1+TauxMajorationResidentielle))))))</f>
        <v>4105.5070986600003</v>
      </c>
      <c r="K62" s="65">
        <f t="shared" si="6"/>
        <v>4218.50270688</v>
      </c>
      <c r="L62" s="65">
        <f t="shared" si="6"/>
        <v>4331.4983151000006</v>
      </c>
      <c r="M62" s="65">
        <f t="shared" si="6"/>
        <v>4444.4939233200002</v>
      </c>
      <c r="N62" s="65">
        <f t="shared" si="6"/>
        <v>4595.1547342800004</v>
      </c>
      <c r="O62" s="65">
        <f t="shared" si="6"/>
        <v>4745.8155452400006</v>
      </c>
      <c r="P62" s="65">
        <f t="shared" si="6"/>
        <v>4896.4763562000016</v>
      </c>
      <c r="Q62" s="65">
        <f t="shared" si="6"/>
        <v>4952.9741603100001</v>
      </c>
      <c r="R62" s="70">
        <f t="shared" si="6"/>
        <v>5009.4719644200004</v>
      </c>
      <c r="S62" s="41">
        <f t="shared" si="1"/>
        <v>2.4597576415264832E-2</v>
      </c>
      <c r="T62" s="42">
        <f t="shared" si="2"/>
        <v>1.4397071490094744</v>
      </c>
      <c r="U62" s="60">
        <v>230</v>
      </c>
      <c r="W62" s="10"/>
      <c r="X62" s="10"/>
      <c r="Y62" s="38"/>
      <c r="Z62" s="38"/>
      <c r="AA62" s="165"/>
      <c r="AB62" s="169"/>
      <c r="AC62" s="172"/>
      <c r="AD62" s="181"/>
      <c r="AE62" s="180"/>
      <c r="AF62" s="146"/>
      <c r="AG62" s="150"/>
      <c r="AH62" s="150"/>
      <c r="AI62" s="149"/>
      <c r="AJ62" s="75"/>
      <c r="AK62" s="71"/>
      <c r="AL62" s="72"/>
      <c r="AM62" s="73"/>
    </row>
    <row r="63" spans="4:39" ht="15" customHeight="1">
      <c r="D63" s="38"/>
      <c r="G63" s="143"/>
      <c r="H63" s="66">
        <v>235</v>
      </c>
      <c r="I63" s="67">
        <v>580.6</v>
      </c>
      <c r="J63" s="68">
        <f t="shared" si="6"/>
        <v>4207.691829624001</v>
      </c>
      <c r="K63" s="68">
        <f t="shared" si="6"/>
        <v>4323.4998616320008</v>
      </c>
      <c r="L63" s="68">
        <f t="shared" si="6"/>
        <v>4439.3078936400007</v>
      </c>
      <c r="M63" s="68">
        <f t="shared" si="6"/>
        <v>4555.1159256480005</v>
      </c>
      <c r="N63" s="68">
        <f t="shared" si="6"/>
        <v>4709.5266349920003</v>
      </c>
      <c r="O63" s="68">
        <f t="shared" si="6"/>
        <v>4863.937344336</v>
      </c>
      <c r="P63" s="68">
        <f t="shared" si="6"/>
        <v>5018.3480536800007</v>
      </c>
      <c r="Q63" s="68">
        <f t="shared" si="6"/>
        <v>5076.2520696840002</v>
      </c>
      <c r="R63" s="69">
        <f t="shared" si="6"/>
        <v>5134.1560856880005</v>
      </c>
      <c r="S63" s="41">
        <f t="shared" si="1"/>
        <v>2.4889673433362791E-2</v>
      </c>
      <c r="T63" s="42">
        <f t="shared" si="2"/>
        <v>1.5004306632213611</v>
      </c>
      <c r="U63" s="61">
        <v>235</v>
      </c>
      <c r="W63" s="10"/>
      <c r="X63" s="10"/>
      <c r="Y63" s="38"/>
      <c r="Z63" s="38"/>
      <c r="AA63" s="165"/>
      <c r="AB63" s="169"/>
      <c r="AC63" s="172"/>
      <c r="AD63" s="181"/>
      <c r="AE63" s="180"/>
      <c r="AF63" s="146"/>
      <c r="AG63" s="150"/>
      <c r="AH63" s="150"/>
      <c r="AI63" s="149"/>
      <c r="AJ63" s="76"/>
      <c r="AK63" s="71"/>
      <c r="AL63" s="72"/>
      <c r="AM63" s="73"/>
    </row>
    <row r="64" spans="4:39" ht="15" customHeight="1">
      <c r="D64" s="38"/>
      <c r="G64" s="143"/>
      <c r="H64" s="63">
        <v>240</v>
      </c>
      <c r="I64" s="64">
        <v>598.5</v>
      </c>
      <c r="J64" s="65">
        <f t="shared" si="6"/>
        <v>4337.4157079400011</v>
      </c>
      <c r="K64" s="65">
        <f t="shared" si="6"/>
        <v>4456.7941219200002</v>
      </c>
      <c r="L64" s="65">
        <f t="shared" si="6"/>
        <v>4576.1725359000002</v>
      </c>
      <c r="M64" s="65">
        <f t="shared" si="6"/>
        <v>4695.5509498800002</v>
      </c>
      <c r="N64" s="65">
        <f t="shared" si="6"/>
        <v>4854.7221685200002</v>
      </c>
      <c r="O64" s="65">
        <f t="shared" si="6"/>
        <v>5013.8933871600002</v>
      </c>
      <c r="P64" s="65">
        <f t="shared" si="6"/>
        <v>5173.0646058000011</v>
      </c>
      <c r="Q64" s="65">
        <f t="shared" si="6"/>
        <v>5232.7538127900007</v>
      </c>
      <c r="R64" s="70">
        <f t="shared" si="6"/>
        <v>5292.4430197800002</v>
      </c>
      <c r="S64" s="41">
        <f t="shared" si="1"/>
        <v>3.083017568033064E-2</v>
      </c>
      <c r="T64" s="42">
        <f t="shared" si="2"/>
        <v>1.5775193798449609</v>
      </c>
      <c r="U64" s="60">
        <v>240</v>
      </c>
      <c r="W64" s="10"/>
      <c r="X64" s="10"/>
      <c r="Y64" s="10"/>
      <c r="Z64" s="38"/>
      <c r="AA64" s="166"/>
      <c r="AB64" s="170"/>
      <c r="AC64" s="173"/>
      <c r="AD64" s="182"/>
      <c r="AE64" s="185"/>
      <c r="AF64" s="146"/>
      <c r="AG64" s="150"/>
      <c r="AH64" s="150"/>
      <c r="AI64" s="150"/>
      <c r="AJ64" s="148" t="s">
        <v>50</v>
      </c>
      <c r="AK64" s="77"/>
      <c r="AL64" s="72"/>
      <c r="AM64" s="73"/>
    </row>
    <row r="65" spans="4:39" ht="15" customHeight="1">
      <c r="D65" s="38"/>
      <c r="G65" s="143"/>
      <c r="H65" s="66">
        <v>245</v>
      </c>
      <c r="I65" s="67">
        <v>613.20000000000005</v>
      </c>
      <c r="J65" s="68">
        <f t="shared" si="6"/>
        <v>4443.9487253280013</v>
      </c>
      <c r="K65" s="68">
        <f t="shared" si="6"/>
        <v>4566.2592407040011</v>
      </c>
      <c r="L65" s="68">
        <f t="shared" si="6"/>
        <v>4688.5697560799999</v>
      </c>
      <c r="M65" s="68">
        <f t="shared" si="6"/>
        <v>4810.8802714560006</v>
      </c>
      <c r="N65" s="68">
        <f t="shared" si="6"/>
        <v>4973.9609586240013</v>
      </c>
      <c r="O65" s="68">
        <f t="shared" si="6"/>
        <v>5137.041645792001</v>
      </c>
      <c r="P65" s="68">
        <f t="shared" si="6"/>
        <v>5300.1223329600016</v>
      </c>
      <c r="Q65" s="68">
        <f t="shared" si="6"/>
        <v>5361.277590648001</v>
      </c>
      <c r="R65" s="69">
        <f t="shared" si="6"/>
        <v>5422.4328483360014</v>
      </c>
      <c r="S65" s="41">
        <f t="shared" si="1"/>
        <v>2.4561403508772228E-2</v>
      </c>
      <c r="T65" s="42">
        <f t="shared" si="2"/>
        <v>1.6408268733850133</v>
      </c>
      <c r="U65" s="61">
        <v>245</v>
      </c>
      <c r="W65" s="10"/>
      <c r="X65" s="10"/>
      <c r="Y65" s="10"/>
      <c r="Z65" s="38"/>
      <c r="AA65" s="87"/>
      <c r="AB65" s="80"/>
      <c r="AC65" s="40"/>
      <c r="AD65" s="39"/>
      <c r="AE65" s="39"/>
      <c r="AF65" s="146"/>
      <c r="AG65" s="150"/>
      <c r="AH65" s="150"/>
      <c r="AI65" s="150"/>
      <c r="AJ65" s="149"/>
      <c r="AK65" s="79"/>
      <c r="AL65" s="80"/>
      <c r="AM65" s="73"/>
    </row>
    <row r="66" spans="4:39" ht="15" customHeight="1">
      <c r="D66" s="38"/>
      <c r="G66" s="143"/>
      <c r="H66" s="63">
        <v>250</v>
      </c>
      <c r="I66" s="64">
        <v>628.29999999999995</v>
      </c>
      <c r="J66" s="65">
        <f t="shared" si="6"/>
        <v>4553.3806003320005</v>
      </c>
      <c r="K66" s="65">
        <f t="shared" si="6"/>
        <v>4678.7030021760002</v>
      </c>
      <c r="L66" s="65">
        <f t="shared" si="6"/>
        <v>4804.0254040199998</v>
      </c>
      <c r="M66" s="65">
        <f t="shared" si="6"/>
        <v>4929.3478058640003</v>
      </c>
      <c r="N66" s="65">
        <f t="shared" si="6"/>
        <v>5096.4443416559998</v>
      </c>
      <c r="O66" s="65">
        <f t="shared" si="6"/>
        <v>5263.5408774480002</v>
      </c>
      <c r="P66" s="65">
        <f t="shared" si="6"/>
        <v>5430.6374132400006</v>
      </c>
      <c r="Q66" s="65">
        <f t="shared" si="6"/>
        <v>5493.2986141620004</v>
      </c>
      <c r="R66" s="70">
        <f t="shared" si="6"/>
        <v>5555.9598150840002</v>
      </c>
      <c r="S66" s="41">
        <f t="shared" si="1"/>
        <v>2.4624918460534717E-2</v>
      </c>
      <c r="T66" s="42">
        <f t="shared" si="2"/>
        <v>1.7058570198105079</v>
      </c>
      <c r="U66" s="60">
        <v>250</v>
      </c>
      <c r="W66" s="10"/>
      <c r="X66" s="10"/>
      <c r="Y66" s="10"/>
      <c r="Z66" s="38"/>
      <c r="AA66" s="87"/>
      <c r="AB66" s="80"/>
      <c r="AC66" s="29"/>
      <c r="AD66" s="39"/>
      <c r="AE66" s="39"/>
      <c r="AF66" s="146"/>
      <c r="AG66" s="150"/>
      <c r="AH66" s="150"/>
      <c r="AI66" s="150"/>
      <c r="AJ66" s="149"/>
      <c r="AK66" s="79"/>
      <c r="AL66" s="80"/>
      <c r="AM66" s="73"/>
    </row>
    <row r="67" spans="4:39" ht="15" customHeight="1">
      <c r="D67" s="38"/>
      <c r="G67" s="143"/>
      <c r="H67" s="66">
        <v>255</v>
      </c>
      <c r="I67" s="67">
        <v>643.9</v>
      </c>
      <c r="J67" s="68">
        <f t="shared" si="6"/>
        <v>4666.4360473560009</v>
      </c>
      <c r="K67" s="68">
        <f t="shared" si="6"/>
        <v>4794.8700670080007</v>
      </c>
      <c r="L67" s="68">
        <f t="shared" si="6"/>
        <v>4923.3040866600004</v>
      </c>
      <c r="M67" s="68">
        <f t="shared" si="6"/>
        <v>5051.7381063120001</v>
      </c>
      <c r="N67" s="68">
        <f t="shared" si="6"/>
        <v>5222.9834658480004</v>
      </c>
      <c r="O67" s="68">
        <f t="shared" si="6"/>
        <v>5394.2288253839997</v>
      </c>
      <c r="P67" s="68">
        <f t="shared" si="6"/>
        <v>5565.4741849200018</v>
      </c>
      <c r="Q67" s="68">
        <f t="shared" si="6"/>
        <v>5629.6911947460003</v>
      </c>
      <c r="R67" s="69">
        <f t="shared" si="6"/>
        <v>5693.9082045720006</v>
      </c>
      <c r="S67" s="41">
        <f t="shared" si="1"/>
        <v>2.4828903390100354E-2</v>
      </c>
      <c r="T67" s="42">
        <f t="shared" si="2"/>
        <v>1.7730404823428079</v>
      </c>
      <c r="U67" s="61">
        <v>255</v>
      </c>
      <c r="W67" s="38"/>
      <c r="X67" s="10"/>
      <c r="Y67" s="10"/>
      <c r="Z67" s="38"/>
      <c r="AA67" s="87"/>
      <c r="AB67" s="80"/>
      <c r="AC67" s="39"/>
      <c r="AD67" s="39"/>
      <c r="AE67" s="39"/>
      <c r="AF67" s="146"/>
      <c r="AG67" s="150"/>
      <c r="AH67" s="150"/>
      <c r="AI67" s="150"/>
      <c r="AJ67" s="149"/>
      <c r="AK67" s="81"/>
      <c r="AL67" s="80"/>
      <c r="AM67" s="73"/>
    </row>
    <row r="68" spans="4:39" ht="15" customHeight="1">
      <c r="D68" s="38"/>
      <c r="G68" s="143"/>
      <c r="H68" s="63">
        <v>260</v>
      </c>
      <c r="I68" s="64">
        <v>659.8</v>
      </c>
      <c r="J68" s="65">
        <f t="shared" si="6"/>
        <v>4781.6656375920002</v>
      </c>
      <c r="K68" s="65">
        <f t="shared" si="6"/>
        <v>4913.2711138559998</v>
      </c>
      <c r="L68" s="65">
        <f t="shared" si="6"/>
        <v>5044.8765901200004</v>
      </c>
      <c r="M68" s="65">
        <f t="shared" si="6"/>
        <v>5176.4820663839992</v>
      </c>
      <c r="N68" s="65">
        <f t="shared" si="6"/>
        <v>5351.9560347360002</v>
      </c>
      <c r="O68" s="65">
        <f t="shared" si="6"/>
        <v>5527.4300030880004</v>
      </c>
      <c r="P68" s="65">
        <f t="shared" si="6"/>
        <v>5702.9039714400005</v>
      </c>
      <c r="Q68" s="65">
        <f t="shared" si="6"/>
        <v>5768.7067095720004</v>
      </c>
      <c r="R68" s="70">
        <f t="shared" si="6"/>
        <v>5834.5094477040002</v>
      </c>
      <c r="S68" s="41">
        <f t="shared" si="1"/>
        <v>2.4693275353315558E-2</v>
      </c>
      <c r="T68" s="42">
        <f t="shared" si="2"/>
        <v>1.8415159345391903</v>
      </c>
      <c r="U68" s="60">
        <v>260</v>
      </c>
      <c r="W68" s="38"/>
      <c r="X68" s="10"/>
      <c r="Y68" s="10"/>
      <c r="Z68" s="10"/>
      <c r="AA68" s="87"/>
      <c r="AB68" s="80"/>
      <c r="AC68" s="39"/>
      <c r="AD68" s="39"/>
      <c r="AE68" s="39"/>
      <c r="AF68" s="146"/>
      <c r="AG68" s="150"/>
      <c r="AH68" s="150"/>
      <c r="AI68" s="150"/>
      <c r="AJ68" s="150"/>
      <c r="AK68" s="148" t="s">
        <v>51</v>
      </c>
      <c r="AL68" s="82"/>
      <c r="AM68" s="83"/>
    </row>
    <row r="69" spans="4:39" ht="15" customHeight="1">
      <c r="D69" s="38"/>
      <c r="G69" s="143"/>
      <c r="H69" s="66">
        <v>265</v>
      </c>
      <c r="I69" s="67">
        <v>676.2</v>
      </c>
      <c r="J69" s="68">
        <f t="shared" si="6"/>
        <v>4900.5187998480014</v>
      </c>
      <c r="K69" s="68">
        <f t="shared" si="6"/>
        <v>5035.3954640640004</v>
      </c>
      <c r="L69" s="68">
        <f t="shared" si="6"/>
        <v>5170.2721282800003</v>
      </c>
      <c r="M69" s="68">
        <f t="shared" si="6"/>
        <v>5305.1487924960002</v>
      </c>
      <c r="N69" s="68">
        <f t="shared" si="6"/>
        <v>5484.9843447840012</v>
      </c>
      <c r="O69" s="68">
        <f t="shared" si="6"/>
        <v>5664.8198970720005</v>
      </c>
      <c r="P69" s="68">
        <f t="shared" si="6"/>
        <v>5844.6554493600015</v>
      </c>
      <c r="Q69" s="68">
        <f t="shared" si="6"/>
        <v>5912.093781468001</v>
      </c>
      <c r="R69" s="69">
        <f t="shared" si="6"/>
        <v>5979.5321135760005</v>
      </c>
      <c r="S69" s="41">
        <f t="shared" si="1"/>
        <v>2.4856016974840855E-2</v>
      </c>
      <c r="T69" s="42">
        <f t="shared" si="2"/>
        <v>1.9121447028423773</v>
      </c>
      <c r="U69" s="61">
        <v>265</v>
      </c>
      <c r="W69" s="38"/>
      <c r="X69" s="10"/>
      <c r="Y69" s="10"/>
      <c r="Z69" s="10"/>
      <c r="AA69" s="87"/>
      <c r="AB69" s="80"/>
      <c r="AC69" s="39"/>
      <c r="AD69" s="39"/>
      <c r="AE69" s="39"/>
      <c r="AF69" s="146"/>
      <c r="AG69" s="150"/>
      <c r="AH69" s="150"/>
      <c r="AI69" s="150"/>
      <c r="AJ69" s="150"/>
      <c r="AK69" s="149"/>
      <c r="AL69" s="82"/>
      <c r="AM69" s="83"/>
    </row>
    <row r="70" spans="4:39" ht="15" customHeight="1">
      <c r="D70" s="38"/>
      <c r="G70" s="143"/>
      <c r="H70" s="63">
        <v>270</v>
      </c>
      <c r="I70" s="64">
        <v>692.9</v>
      </c>
      <c r="J70" s="65">
        <f t="shared" si="6"/>
        <v>5021.5461053160006</v>
      </c>
      <c r="K70" s="65">
        <f t="shared" si="6"/>
        <v>5159.7537962879996</v>
      </c>
      <c r="L70" s="65">
        <f t="shared" si="6"/>
        <v>5297.9614872600005</v>
      </c>
      <c r="M70" s="65">
        <f t="shared" si="6"/>
        <v>5436.1691782320004</v>
      </c>
      <c r="N70" s="65">
        <f t="shared" si="6"/>
        <v>5620.4460995280006</v>
      </c>
      <c r="O70" s="65">
        <f t="shared" si="6"/>
        <v>5804.7230208239998</v>
      </c>
      <c r="P70" s="65">
        <f t="shared" si="6"/>
        <v>5988.9999421200009</v>
      </c>
      <c r="Q70" s="65">
        <f t="shared" si="6"/>
        <v>6058.1037876060009</v>
      </c>
      <c r="R70" s="70">
        <f t="shared" si="6"/>
        <v>6127.2076330920008</v>
      </c>
      <c r="S70" s="41">
        <f t="shared" si="1"/>
        <v>2.4696835255841432E-2</v>
      </c>
      <c r="T70" s="42">
        <f t="shared" si="2"/>
        <v>1.9840654608096471</v>
      </c>
      <c r="U70" s="60">
        <v>270</v>
      </c>
      <c r="W70" s="38"/>
      <c r="X70" s="10"/>
      <c r="Y70" s="10"/>
      <c r="Z70" s="10"/>
      <c r="AA70" s="87"/>
      <c r="AB70" s="80"/>
      <c r="AC70" s="39"/>
      <c r="AD70" s="39"/>
      <c r="AE70" s="39"/>
      <c r="AF70" s="146"/>
      <c r="AG70" s="150"/>
      <c r="AH70" s="150"/>
      <c r="AI70" s="150"/>
      <c r="AJ70" s="150"/>
      <c r="AK70" s="149"/>
      <c r="AL70" s="82"/>
      <c r="AM70" s="83"/>
    </row>
    <row r="71" spans="4:39" ht="15" customHeight="1">
      <c r="D71" s="38"/>
      <c r="G71" s="143"/>
      <c r="H71" s="66">
        <v>275</v>
      </c>
      <c r="I71" s="67">
        <v>709.9</v>
      </c>
      <c r="J71" s="68">
        <f t="shared" si="6"/>
        <v>5144.7475539960005</v>
      </c>
      <c r="K71" s="68">
        <f t="shared" si="6"/>
        <v>5286.3461105279994</v>
      </c>
      <c r="L71" s="68">
        <f t="shared" si="6"/>
        <v>5427.94466706</v>
      </c>
      <c r="M71" s="68">
        <f t="shared" si="6"/>
        <v>5569.5432235920007</v>
      </c>
      <c r="N71" s="68">
        <f t="shared" si="6"/>
        <v>5758.341298968001</v>
      </c>
      <c r="O71" s="68">
        <f t="shared" si="6"/>
        <v>5947.1393743440003</v>
      </c>
      <c r="P71" s="68">
        <f t="shared" si="6"/>
        <v>6135.9374497200015</v>
      </c>
      <c r="Q71" s="68">
        <f t="shared" si="6"/>
        <v>6206.7367279860009</v>
      </c>
      <c r="R71" s="69">
        <f t="shared" si="6"/>
        <v>6277.5360062520012</v>
      </c>
      <c r="S71" s="41">
        <f t="shared" si="1"/>
        <v>2.4534564872275899E-2</v>
      </c>
      <c r="T71" s="42">
        <f t="shared" si="2"/>
        <v>2.0572782084409993</v>
      </c>
      <c r="U71" s="61">
        <v>275</v>
      </c>
      <c r="W71" s="38"/>
      <c r="X71" s="38"/>
      <c r="Y71" s="10"/>
      <c r="Z71" s="10"/>
      <c r="AA71" s="87"/>
      <c r="AB71" s="80"/>
      <c r="AC71" s="39"/>
      <c r="AD71" s="39"/>
      <c r="AE71" s="39"/>
      <c r="AF71" s="146"/>
      <c r="AG71" s="150"/>
      <c r="AH71" s="150"/>
      <c r="AI71" s="150"/>
      <c r="AJ71" s="150"/>
      <c r="AK71" s="149"/>
      <c r="AL71" s="84"/>
      <c r="AM71" s="83"/>
    </row>
    <row r="72" spans="4:39" ht="15" customHeight="1">
      <c r="D72" s="38"/>
      <c r="G72" s="143"/>
      <c r="H72" s="63">
        <v>280</v>
      </c>
      <c r="I72" s="64">
        <v>727.5</v>
      </c>
      <c r="J72" s="65">
        <f t="shared" ref="J72:R81" si="7">IF($B$7=1, SNB*(1+ECHELON)*COEFF_GRILLE/100*(1+TauxMajorationResidentielle)*$B$7,
IF(AND((1+ECHELON)*COEFF_GRILLE&lt;$I$36*(1+$J$20),$B$7=34/35),SNB*(32/35*COEFF_GRILLE*(1+ECHELON)+2/35*$I$36*(1+$J$20))/100*(1+TauxMajorationResidentielle),
IF(AND((1+ECHELON)*COEFF_GRILLE&gt;=$I$36*(1+$J$20),$B$7=34/35),SNB*(1+ECHELON)*$B$7*COEFF_GRILLE/100*(1+TauxMajorationResidentielle),
IF(AND((1+ECHELON)*COEFF_GRILLE&lt;$I$36*(1+$J$20),$B$7=33/35),SNB*(32/35*COEFF_GRILLE*(1+ECHELON)+1/35*$I$36*(1+$J$20))/100*(1+TauxMajorationResidentielle),
IF(AND((1+ECHELON)*COEFF_GRILLE&gt;=$I$36*(1+$J$20),$B$7=33/35),SNB*(1+ECHELON)*$B$7*COEFF_GRILLE/100*(1+TauxMajorationResidentielle))))))</f>
        <v>5272.2972891000009</v>
      </c>
      <c r="K72" s="65">
        <f t="shared" si="7"/>
        <v>5417.4063888000001</v>
      </c>
      <c r="L72" s="65">
        <f t="shared" si="7"/>
        <v>5562.5154885000002</v>
      </c>
      <c r="M72" s="65">
        <f t="shared" si="7"/>
        <v>5707.6245882000003</v>
      </c>
      <c r="N72" s="65">
        <f t="shared" si="7"/>
        <v>5901.1033878000017</v>
      </c>
      <c r="O72" s="65">
        <f t="shared" si="7"/>
        <v>6094.5821874000012</v>
      </c>
      <c r="P72" s="65">
        <f t="shared" si="7"/>
        <v>6288.0609870000008</v>
      </c>
      <c r="Q72" s="65">
        <f t="shared" si="7"/>
        <v>6360.6155368500004</v>
      </c>
      <c r="R72" s="70">
        <f t="shared" si="7"/>
        <v>6433.1700867000009</v>
      </c>
      <c r="S72" s="41">
        <f t="shared" si="1"/>
        <v>2.4792224256937612E-2</v>
      </c>
      <c r="T72" s="42">
        <f t="shared" si="2"/>
        <v>2.1330749354005167</v>
      </c>
      <c r="U72" s="60">
        <v>280</v>
      </c>
      <c r="W72" s="38"/>
      <c r="X72" s="38"/>
      <c r="Y72" s="10"/>
      <c r="Z72" s="10"/>
      <c r="AA72" s="72"/>
      <c r="AB72" s="80"/>
      <c r="AC72" s="39"/>
      <c r="AD72" s="39"/>
      <c r="AE72" s="39"/>
      <c r="AF72" s="146"/>
      <c r="AG72" s="150"/>
      <c r="AH72" s="150"/>
      <c r="AI72" s="150"/>
      <c r="AJ72" s="150"/>
      <c r="AK72" s="150"/>
      <c r="AL72" s="148" t="s">
        <v>52</v>
      </c>
      <c r="AM72" s="85"/>
    </row>
    <row r="73" spans="4:39" ht="15" customHeight="1">
      <c r="D73" s="38"/>
      <c r="G73" s="143"/>
      <c r="H73" s="66">
        <v>285</v>
      </c>
      <c r="I73" s="67">
        <v>744</v>
      </c>
      <c r="J73" s="68">
        <f t="shared" si="7"/>
        <v>5391.8751657600005</v>
      </c>
      <c r="K73" s="68">
        <f t="shared" si="7"/>
        <v>5540.2753996800011</v>
      </c>
      <c r="L73" s="68">
        <f t="shared" si="7"/>
        <v>5688.6756336000008</v>
      </c>
      <c r="M73" s="68">
        <f t="shared" si="7"/>
        <v>5837.0758675200004</v>
      </c>
      <c r="N73" s="68">
        <f t="shared" si="7"/>
        <v>6034.9428460800009</v>
      </c>
      <c r="O73" s="68">
        <f t="shared" si="7"/>
        <v>6232.8098246400004</v>
      </c>
      <c r="P73" s="68">
        <f t="shared" si="7"/>
        <v>6430.6768032000018</v>
      </c>
      <c r="Q73" s="68">
        <f t="shared" si="7"/>
        <v>6504.8769201600007</v>
      </c>
      <c r="R73" s="69">
        <f t="shared" si="7"/>
        <v>6579.0770371200006</v>
      </c>
      <c r="S73" s="41">
        <f t="shared" si="1"/>
        <v>2.268041237113394E-2</v>
      </c>
      <c r="T73" s="42">
        <f t="shared" si="2"/>
        <v>2.2041343669250648</v>
      </c>
      <c r="U73" s="61">
        <v>285</v>
      </c>
      <c r="W73" s="38"/>
      <c r="X73" s="38"/>
      <c r="Y73" s="10"/>
      <c r="Z73" s="10"/>
      <c r="AA73" s="72"/>
      <c r="AB73" s="80"/>
      <c r="AC73" s="39"/>
      <c r="AD73" s="39"/>
      <c r="AE73" s="39"/>
      <c r="AF73" s="146"/>
      <c r="AG73" s="150"/>
      <c r="AH73" s="150"/>
      <c r="AI73" s="150"/>
      <c r="AJ73" s="150"/>
      <c r="AK73" s="150"/>
      <c r="AL73" s="149"/>
      <c r="AM73" s="85"/>
    </row>
    <row r="74" spans="4:39" ht="15" customHeight="1">
      <c r="D74" s="38"/>
      <c r="G74" s="143"/>
      <c r="H74" s="63">
        <v>290</v>
      </c>
      <c r="I74" s="64">
        <v>760.7</v>
      </c>
      <c r="J74" s="65">
        <f t="shared" si="7"/>
        <v>5512.9024712280016</v>
      </c>
      <c r="K74" s="65">
        <f t="shared" si="7"/>
        <v>5664.6337319040013</v>
      </c>
      <c r="L74" s="65">
        <f t="shared" si="7"/>
        <v>5816.3649925800009</v>
      </c>
      <c r="M74" s="65">
        <f t="shared" si="7"/>
        <v>5968.0962532559997</v>
      </c>
      <c r="N74" s="65">
        <f t="shared" si="7"/>
        <v>6170.4046008240011</v>
      </c>
      <c r="O74" s="65">
        <f t="shared" si="7"/>
        <v>6372.7129483920007</v>
      </c>
      <c r="P74" s="65">
        <f t="shared" si="7"/>
        <v>6575.0212959600021</v>
      </c>
      <c r="Q74" s="65">
        <f t="shared" si="7"/>
        <v>6650.8869262980015</v>
      </c>
      <c r="R74" s="70">
        <f t="shared" si="7"/>
        <v>6726.7525566360018</v>
      </c>
      <c r="S74" s="41">
        <f t="shared" si="1"/>
        <v>2.244623655914002E-2</v>
      </c>
      <c r="T74" s="42">
        <f t="shared" si="2"/>
        <v>2.2760551248923346</v>
      </c>
      <c r="U74" s="60">
        <v>290</v>
      </c>
      <c r="W74" s="38"/>
      <c r="X74" s="38"/>
      <c r="Y74" s="10"/>
      <c r="Z74" s="10"/>
      <c r="AA74" s="72"/>
      <c r="AB74" s="80"/>
      <c r="AC74" s="39"/>
      <c r="AD74" s="39"/>
      <c r="AE74" s="39"/>
      <c r="AF74" s="146"/>
      <c r="AG74" s="150"/>
      <c r="AH74" s="150"/>
      <c r="AI74" s="150"/>
      <c r="AJ74" s="150"/>
      <c r="AK74" s="150"/>
      <c r="AL74" s="149"/>
      <c r="AM74" s="85"/>
    </row>
    <row r="75" spans="4:39" ht="15" customHeight="1">
      <c r="D75" s="38"/>
      <c r="G75" s="143"/>
      <c r="H75" s="66">
        <v>295</v>
      </c>
      <c r="I75" s="67">
        <v>777.6</v>
      </c>
      <c r="J75" s="68">
        <f t="shared" si="7"/>
        <v>5635.3792055040012</v>
      </c>
      <c r="K75" s="68">
        <f t="shared" si="7"/>
        <v>5790.4813854720005</v>
      </c>
      <c r="L75" s="68">
        <f t="shared" si="7"/>
        <v>5945.5835654400007</v>
      </c>
      <c r="M75" s="68">
        <f t="shared" si="7"/>
        <v>6100.6857454080009</v>
      </c>
      <c r="N75" s="68">
        <f t="shared" si="7"/>
        <v>6307.4886520320006</v>
      </c>
      <c r="O75" s="68">
        <f t="shared" si="7"/>
        <v>6514.2915586560011</v>
      </c>
      <c r="P75" s="68">
        <f t="shared" si="7"/>
        <v>6721.0944652800008</v>
      </c>
      <c r="Q75" s="68">
        <f t="shared" si="7"/>
        <v>6798.6455552640009</v>
      </c>
      <c r="R75" s="69">
        <f t="shared" si="7"/>
        <v>6876.196645248001</v>
      </c>
      <c r="S75" s="41">
        <f t="shared" si="1"/>
        <v>2.221637965032186E-2</v>
      </c>
      <c r="T75" s="42">
        <f t="shared" si="2"/>
        <v>2.3488372093023258</v>
      </c>
      <c r="U75" s="61">
        <v>295</v>
      </c>
      <c r="W75" s="38"/>
      <c r="X75" s="38"/>
      <c r="Y75" s="38"/>
      <c r="Z75" s="10"/>
      <c r="AA75" s="72"/>
      <c r="AB75" s="80"/>
      <c r="AC75" s="39"/>
      <c r="AD75" s="39"/>
      <c r="AE75" s="39"/>
      <c r="AF75" s="146"/>
      <c r="AG75" s="150"/>
      <c r="AH75" s="150"/>
      <c r="AI75" s="150"/>
      <c r="AJ75" s="150"/>
      <c r="AK75" s="150"/>
      <c r="AL75" s="149"/>
      <c r="AM75" s="86"/>
    </row>
    <row r="76" spans="4:39" ht="15" customHeight="1">
      <c r="D76" s="38"/>
      <c r="G76" s="143"/>
      <c r="H76" s="63">
        <v>300</v>
      </c>
      <c r="I76" s="64">
        <v>794.9</v>
      </c>
      <c r="J76" s="65">
        <f t="shared" si="7"/>
        <v>5760.754797396</v>
      </c>
      <c r="K76" s="65">
        <f t="shared" si="7"/>
        <v>5919.3076817280007</v>
      </c>
      <c r="L76" s="65">
        <f t="shared" si="7"/>
        <v>6077.8605660600006</v>
      </c>
      <c r="M76" s="65">
        <f t="shared" si="7"/>
        <v>6236.4134503920004</v>
      </c>
      <c r="N76" s="65">
        <f t="shared" si="7"/>
        <v>6447.817296168002</v>
      </c>
      <c r="O76" s="65">
        <f t="shared" si="7"/>
        <v>6659.2211419439991</v>
      </c>
      <c r="P76" s="65">
        <f t="shared" si="7"/>
        <v>6870.6249877200016</v>
      </c>
      <c r="Q76" s="65">
        <f t="shared" si="7"/>
        <v>6949.9014298860011</v>
      </c>
      <c r="R76" s="70">
        <f t="shared" si="7"/>
        <v>7029.1778720520015</v>
      </c>
      <c r="S76" s="41">
        <f t="shared" si="1"/>
        <v>2.2247942386831365E-2</v>
      </c>
      <c r="T76" s="42">
        <f t="shared" si="2"/>
        <v>2.4233419465977608</v>
      </c>
      <c r="U76" s="60">
        <v>300</v>
      </c>
      <c r="W76" s="38"/>
      <c r="X76" s="38"/>
      <c r="Y76" s="38"/>
      <c r="Z76" s="10"/>
      <c r="AA76" s="72"/>
      <c r="AB76" s="72"/>
      <c r="AC76" s="39"/>
      <c r="AD76" s="29"/>
      <c r="AE76" s="29"/>
      <c r="AF76" s="146"/>
      <c r="AG76" s="150"/>
      <c r="AH76" s="150"/>
      <c r="AI76" s="150"/>
      <c r="AJ76" s="150"/>
      <c r="AK76" s="150"/>
      <c r="AL76" s="150"/>
      <c r="AM76" s="176" t="s">
        <v>53</v>
      </c>
    </row>
    <row r="77" spans="4:39" ht="15" customHeight="1">
      <c r="D77" s="38"/>
      <c r="G77" s="143"/>
      <c r="H77" s="66">
        <v>305</v>
      </c>
      <c r="I77" s="67">
        <v>812.6</v>
      </c>
      <c r="J77" s="68">
        <f t="shared" si="7"/>
        <v>5889.0292469040014</v>
      </c>
      <c r="K77" s="68">
        <f t="shared" si="7"/>
        <v>6051.112620672001</v>
      </c>
      <c r="L77" s="68">
        <f t="shared" si="7"/>
        <v>6213.1959944400005</v>
      </c>
      <c r="M77" s="68">
        <f t="shared" si="7"/>
        <v>6375.2793682080001</v>
      </c>
      <c r="N77" s="68">
        <f t="shared" si="7"/>
        <v>6591.3905332320001</v>
      </c>
      <c r="O77" s="68">
        <f t="shared" si="7"/>
        <v>6807.5016982560001</v>
      </c>
      <c r="P77" s="68">
        <f t="shared" si="7"/>
        <v>7023.6128632800019</v>
      </c>
      <c r="Q77" s="68">
        <f t="shared" si="7"/>
        <v>7104.6545501640012</v>
      </c>
      <c r="R77" s="69">
        <f t="shared" si="7"/>
        <v>7185.6962370480023</v>
      </c>
      <c r="S77" s="41">
        <f t="shared" si="1"/>
        <v>2.2266951817838887E-2</v>
      </c>
      <c r="T77" s="42">
        <f t="shared" si="2"/>
        <v>2.4995693367786398</v>
      </c>
      <c r="U77" s="61">
        <v>305</v>
      </c>
      <c r="W77" s="38"/>
      <c r="X77" s="38"/>
      <c r="Y77" s="38"/>
      <c r="Z77" s="10"/>
      <c r="AA77" s="72"/>
      <c r="AB77" s="72"/>
      <c r="AC77" s="39"/>
      <c r="AD77" s="29"/>
      <c r="AE77" s="29"/>
      <c r="AF77" s="146"/>
      <c r="AG77" s="150"/>
      <c r="AH77" s="150"/>
      <c r="AI77" s="150"/>
      <c r="AJ77" s="150"/>
      <c r="AK77" s="150"/>
      <c r="AL77" s="150"/>
      <c r="AM77" s="177"/>
    </row>
    <row r="78" spans="4:39" ht="15" customHeight="1">
      <c r="D78" s="38"/>
      <c r="G78" s="143"/>
      <c r="H78" s="63">
        <v>310</v>
      </c>
      <c r="I78" s="64">
        <v>830.7</v>
      </c>
      <c r="J78" s="65">
        <f t="shared" si="7"/>
        <v>6020.202554028001</v>
      </c>
      <c r="K78" s="65">
        <f t="shared" si="7"/>
        <v>6185.8962023040003</v>
      </c>
      <c r="L78" s="65">
        <f t="shared" si="7"/>
        <v>6351.5898505800005</v>
      </c>
      <c r="M78" s="65">
        <f t="shared" si="7"/>
        <v>6517.2834988560007</v>
      </c>
      <c r="N78" s="65">
        <f t="shared" si="7"/>
        <v>6738.2083632240019</v>
      </c>
      <c r="O78" s="65">
        <f t="shared" si="7"/>
        <v>6959.1332275920004</v>
      </c>
      <c r="P78" s="65">
        <f t="shared" si="7"/>
        <v>7180.0580919600015</v>
      </c>
      <c r="Q78" s="65">
        <f t="shared" si="7"/>
        <v>7262.9049160980012</v>
      </c>
      <c r="R78" s="70">
        <f t="shared" si="7"/>
        <v>7345.7517402360018</v>
      </c>
      <c r="S78" s="41">
        <f t="shared" si="1"/>
        <v>2.2274181639182711E-2</v>
      </c>
      <c r="T78" s="42">
        <f t="shared" si="2"/>
        <v>2.5775193798449618</v>
      </c>
      <c r="U78" s="60">
        <v>310</v>
      </c>
      <c r="W78" s="38"/>
      <c r="X78" s="38"/>
      <c r="Y78" s="38"/>
      <c r="Z78" s="10"/>
      <c r="AA78" s="72"/>
      <c r="AB78" s="72"/>
      <c r="AC78" s="39"/>
      <c r="AD78" s="29"/>
      <c r="AE78" s="29"/>
      <c r="AF78" s="146"/>
      <c r="AG78" s="150"/>
      <c r="AH78" s="150"/>
      <c r="AI78" s="150"/>
      <c r="AJ78" s="150"/>
      <c r="AK78" s="150"/>
      <c r="AL78" s="150"/>
      <c r="AM78" s="177"/>
    </row>
    <row r="79" spans="4:39" ht="15" customHeight="1">
      <c r="D79" s="38"/>
      <c r="G79" s="143"/>
      <c r="H79" s="66">
        <v>315</v>
      </c>
      <c r="I79" s="67">
        <v>849.3</v>
      </c>
      <c r="J79" s="68">
        <f t="shared" si="7"/>
        <v>6154.9994331720018</v>
      </c>
      <c r="K79" s="68">
        <f t="shared" si="7"/>
        <v>6324.4030872960002</v>
      </c>
      <c r="L79" s="68">
        <f t="shared" si="7"/>
        <v>6493.8067414200004</v>
      </c>
      <c r="M79" s="68">
        <f t="shared" si="7"/>
        <v>6663.2103955439998</v>
      </c>
      <c r="N79" s="68">
        <f t="shared" si="7"/>
        <v>6889.0819343760013</v>
      </c>
      <c r="O79" s="68">
        <f t="shared" si="7"/>
        <v>7114.9534732080001</v>
      </c>
      <c r="P79" s="68">
        <f t="shared" si="7"/>
        <v>7340.8250120399998</v>
      </c>
      <c r="Q79" s="68">
        <f t="shared" si="7"/>
        <v>7425.5268391020008</v>
      </c>
      <c r="R79" s="69">
        <f t="shared" si="7"/>
        <v>7510.228666164001</v>
      </c>
      <c r="S79" s="41">
        <f t="shared" si="1"/>
        <v>2.2390754785120981E-2</v>
      </c>
      <c r="T79" s="42">
        <f t="shared" si="2"/>
        <v>2.657622739018088</v>
      </c>
      <c r="U79" s="61">
        <v>315</v>
      </c>
      <c r="W79" s="38"/>
      <c r="X79" s="38"/>
      <c r="Y79" s="38"/>
      <c r="Z79" s="10"/>
      <c r="AA79" s="72"/>
      <c r="AB79" s="72"/>
      <c r="AC79" s="39"/>
      <c r="AD79" s="29"/>
      <c r="AE79" s="29"/>
      <c r="AF79" s="146"/>
      <c r="AG79" s="150"/>
      <c r="AH79" s="150"/>
      <c r="AI79" s="150"/>
      <c r="AJ79" s="150"/>
      <c r="AK79" s="150"/>
      <c r="AL79" s="150"/>
      <c r="AM79" s="177"/>
    </row>
    <row r="80" spans="4:39" ht="15" customHeight="1">
      <c r="D80" s="38"/>
      <c r="G80" s="143"/>
      <c r="H80" s="63">
        <v>320</v>
      </c>
      <c r="I80" s="64">
        <v>868.5</v>
      </c>
      <c r="J80" s="65">
        <f t="shared" si="7"/>
        <v>6294.1445987400011</v>
      </c>
      <c r="K80" s="65">
        <f t="shared" si="7"/>
        <v>6467.3779363200001</v>
      </c>
      <c r="L80" s="65">
        <f t="shared" si="7"/>
        <v>6640.6112739000009</v>
      </c>
      <c r="M80" s="65">
        <f t="shared" si="7"/>
        <v>6813.8446114800008</v>
      </c>
      <c r="N80" s="65">
        <f t="shared" si="7"/>
        <v>7044.822394920001</v>
      </c>
      <c r="O80" s="65">
        <f t="shared" si="7"/>
        <v>7275.8001783600002</v>
      </c>
      <c r="P80" s="65">
        <f t="shared" si="7"/>
        <v>7506.7779618000004</v>
      </c>
      <c r="Q80" s="65">
        <f t="shared" si="7"/>
        <v>7593.3946305899999</v>
      </c>
      <c r="R80" s="70">
        <f t="shared" si="7"/>
        <v>7680.0112993800003</v>
      </c>
      <c r="S80" s="41">
        <f t="shared" si="1"/>
        <v>2.2606852702225178E-2</v>
      </c>
      <c r="T80" s="42">
        <f t="shared" si="2"/>
        <v>2.7403100775193798</v>
      </c>
      <c r="U80" s="60">
        <v>320</v>
      </c>
      <c r="W80" s="38"/>
      <c r="X80" s="38"/>
      <c r="Y80" s="38"/>
      <c r="Z80" s="38"/>
      <c r="AA80" s="72"/>
      <c r="AB80" s="72"/>
      <c r="AC80" s="39"/>
      <c r="AD80" s="29"/>
      <c r="AE80" s="29"/>
      <c r="AF80" s="146"/>
      <c r="AG80" s="150"/>
      <c r="AH80" s="150"/>
      <c r="AI80" s="150"/>
      <c r="AJ80" s="150"/>
      <c r="AK80" s="150"/>
      <c r="AL80" s="150"/>
      <c r="AM80" s="177"/>
    </row>
    <row r="81" spans="4:39" ht="15" customHeight="1">
      <c r="D81" s="38"/>
      <c r="G81" s="143"/>
      <c r="H81" s="66">
        <v>325</v>
      </c>
      <c r="I81" s="67">
        <v>887.4</v>
      </c>
      <c r="J81" s="68">
        <f t="shared" si="7"/>
        <v>6431.1156210960007</v>
      </c>
      <c r="K81" s="68">
        <f t="shared" si="7"/>
        <v>6608.1188033280005</v>
      </c>
      <c r="L81" s="68">
        <f t="shared" si="7"/>
        <v>6785.1219855600002</v>
      </c>
      <c r="M81" s="68">
        <f t="shared" si="7"/>
        <v>6962.125167792</v>
      </c>
      <c r="N81" s="68">
        <f t="shared" si="7"/>
        <v>7198.1294107679996</v>
      </c>
      <c r="O81" s="68">
        <f t="shared" si="7"/>
        <v>7434.1336537440011</v>
      </c>
      <c r="P81" s="68">
        <f t="shared" si="7"/>
        <v>7670.1378967200017</v>
      </c>
      <c r="Q81" s="68">
        <f t="shared" si="7"/>
        <v>7758.6394878360015</v>
      </c>
      <c r="R81" s="69">
        <f t="shared" si="7"/>
        <v>7847.1410789520014</v>
      </c>
      <c r="S81" s="41">
        <f t="shared" si="1"/>
        <v>2.1761658031088205E-2</v>
      </c>
      <c r="T81" s="42">
        <f t="shared" si="2"/>
        <v>2.8217054263565897</v>
      </c>
      <c r="U81" s="61">
        <v>325</v>
      </c>
      <c r="W81" s="38"/>
      <c r="X81" s="38"/>
      <c r="Y81" s="38"/>
      <c r="Z81" s="38"/>
      <c r="AA81" s="72"/>
      <c r="AB81" s="72"/>
      <c r="AC81" s="39"/>
      <c r="AD81" s="29"/>
      <c r="AE81" s="29"/>
      <c r="AF81" s="146"/>
      <c r="AG81" s="150"/>
      <c r="AH81" s="150"/>
      <c r="AI81" s="150"/>
      <c r="AJ81" s="150"/>
      <c r="AK81" s="150"/>
      <c r="AL81" s="150"/>
      <c r="AM81" s="177"/>
    </row>
    <row r="82" spans="4:39" ht="15" customHeight="1">
      <c r="D82" s="38"/>
      <c r="G82" s="143"/>
      <c r="H82" s="63">
        <v>330</v>
      </c>
      <c r="I82" s="64">
        <v>906.7</v>
      </c>
      <c r="J82" s="65">
        <f t="shared" ref="J82:R88" si="8">IF($B$7=1, SNB*(1+ECHELON)*COEFF_GRILLE/100*(1+TauxMajorationResidentielle)*$B$7,
IF(AND((1+ECHELON)*COEFF_GRILLE&lt;$I$36*(1+$J$20),$B$7=34/35),SNB*(32/35*COEFF_GRILLE*(1+ECHELON)+2/35*$I$36*(1+$J$20))/100*(1+TauxMajorationResidentielle),
IF(AND((1+ECHELON)*COEFF_GRILLE&gt;=$I$36*(1+$J$20),$B$7=34/35),SNB*(1+ECHELON)*$B$7*COEFF_GRILLE/100*(1+TauxMajorationResidentielle),
IF(AND((1+ECHELON)*COEFF_GRILLE&lt;$I$36*(1+$J$20),$B$7=33/35),SNB*(32/35*COEFF_GRILLE*(1+ECHELON)+1/35*$I$36*(1+$J$20))/100*(1+TauxMajorationResidentielle),
IF(AND((1+ECHELON)*COEFF_GRILLE&gt;=$I$36*(1+$J$20),$B$7=33/35),SNB*(1+ECHELON)*$B$7*COEFF_GRILLE/100*(1+TauxMajorationResidentielle))))))</f>
        <v>6570.9855010680003</v>
      </c>
      <c r="K82" s="65">
        <f t="shared" si="8"/>
        <v>6751.8383130240018</v>
      </c>
      <c r="L82" s="65">
        <f t="shared" si="8"/>
        <v>6932.6911249800005</v>
      </c>
      <c r="M82" s="65">
        <f t="shared" si="8"/>
        <v>7113.543936936001</v>
      </c>
      <c r="N82" s="65">
        <f t="shared" si="8"/>
        <v>7354.6810195440012</v>
      </c>
      <c r="O82" s="65">
        <f t="shared" si="8"/>
        <v>7595.8181021520013</v>
      </c>
      <c r="P82" s="65">
        <f t="shared" si="8"/>
        <v>7836.9551847600023</v>
      </c>
      <c r="Q82" s="65">
        <f t="shared" si="8"/>
        <v>7927.3815907380022</v>
      </c>
      <c r="R82" s="70">
        <f t="shared" si="8"/>
        <v>8017.807996716002</v>
      </c>
      <c r="S82" s="41">
        <f t="shared" si="1"/>
        <v>2.174892945684026E-2</v>
      </c>
      <c r="T82" s="42">
        <f t="shared" si="2"/>
        <v>2.9048234280792427</v>
      </c>
      <c r="U82" s="60">
        <v>330</v>
      </c>
      <c r="W82" s="38"/>
      <c r="X82" s="38"/>
      <c r="Y82" s="38"/>
      <c r="Z82" s="38"/>
      <c r="AA82" s="29"/>
      <c r="AB82" s="29"/>
      <c r="AC82" s="39"/>
      <c r="AD82" s="29"/>
      <c r="AE82" s="29"/>
      <c r="AF82" s="146"/>
      <c r="AG82" s="150"/>
      <c r="AH82" s="150"/>
      <c r="AI82" s="150"/>
      <c r="AJ82" s="150"/>
      <c r="AK82" s="150"/>
      <c r="AL82" s="150"/>
      <c r="AM82" s="177"/>
    </row>
    <row r="83" spans="4:39" ht="15" customHeight="1">
      <c r="D83" s="38"/>
      <c r="G83" s="143"/>
      <c r="H83" s="66">
        <v>340</v>
      </c>
      <c r="I83" s="67">
        <v>929</v>
      </c>
      <c r="J83" s="68">
        <f t="shared" si="8"/>
        <v>6732.5968131600011</v>
      </c>
      <c r="K83" s="68">
        <f t="shared" si="8"/>
        <v>6917.8976428800006</v>
      </c>
      <c r="L83" s="68">
        <f t="shared" si="8"/>
        <v>7103.198472600001</v>
      </c>
      <c r="M83" s="68">
        <f t="shared" si="8"/>
        <v>7288.4993023200013</v>
      </c>
      <c r="N83" s="68">
        <f t="shared" si="8"/>
        <v>7535.5670752800015</v>
      </c>
      <c r="O83" s="68">
        <f t="shared" si="8"/>
        <v>7782.6348482400008</v>
      </c>
      <c r="P83" s="68">
        <f t="shared" si="8"/>
        <v>8029.7026212000028</v>
      </c>
      <c r="Q83" s="68">
        <f t="shared" si="8"/>
        <v>8122.3530360600007</v>
      </c>
      <c r="R83" s="69">
        <f t="shared" si="8"/>
        <v>8215.0034509200013</v>
      </c>
      <c r="S83" s="41">
        <f t="shared" si="1"/>
        <v>2.4594684018969915E-2</v>
      </c>
      <c r="T83" s="42">
        <f t="shared" si="2"/>
        <v>3.0008613264427222</v>
      </c>
      <c r="U83" s="61">
        <v>340</v>
      </c>
      <c r="W83" s="38"/>
      <c r="X83" s="38"/>
      <c r="Y83" s="38"/>
      <c r="Z83" s="38"/>
      <c r="AA83" s="38"/>
      <c r="AB83" s="29"/>
      <c r="AC83" s="39"/>
      <c r="AD83" s="29"/>
      <c r="AE83" s="29"/>
      <c r="AF83" s="146"/>
      <c r="AG83" s="150"/>
      <c r="AH83" s="150"/>
      <c r="AI83" s="150"/>
      <c r="AJ83" s="150"/>
      <c r="AK83" s="150"/>
      <c r="AL83" s="150"/>
      <c r="AM83" s="177"/>
    </row>
    <row r="84" spans="4:39" ht="15" customHeight="1">
      <c r="D84" s="38"/>
      <c r="G84" s="143"/>
      <c r="H84" s="63">
        <v>350</v>
      </c>
      <c r="I84" s="64">
        <v>949.6</v>
      </c>
      <c r="J84" s="65">
        <f t="shared" si="8"/>
        <v>6881.8879803840009</v>
      </c>
      <c r="K84" s="65">
        <f t="shared" si="8"/>
        <v>7071.2977413120007</v>
      </c>
      <c r="L84" s="65">
        <f t="shared" si="8"/>
        <v>7260.7075022400004</v>
      </c>
      <c r="M84" s="65">
        <f t="shared" si="8"/>
        <v>7450.1172631680001</v>
      </c>
      <c r="N84" s="65">
        <f t="shared" si="8"/>
        <v>7702.6636110720019</v>
      </c>
      <c r="O84" s="65">
        <f t="shared" si="8"/>
        <v>7955.2099589760001</v>
      </c>
      <c r="P84" s="65">
        <f t="shared" si="8"/>
        <v>8207.7563068800009</v>
      </c>
      <c r="Q84" s="65">
        <f t="shared" si="8"/>
        <v>8302.4611873440008</v>
      </c>
      <c r="R84" s="70">
        <f t="shared" si="8"/>
        <v>8397.1660678080007</v>
      </c>
      <c r="S84" s="41">
        <f t="shared" si="1"/>
        <v>2.2174381054897552E-2</v>
      </c>
      <c r="T84" s="42">
        <f t="shared" si="2"/>
        <v>3.0895779500430667</v>
      </c>
      <c r="U84" s="60">
        <v>350</v>
      </c>
      <c r="W84" s="38"/>
      <c r="X84" s="38"/>
      <c r="Y84" s="38"/>
      <c r="Z84" s="38"/>
      <c r="AA84" s="38"/>
      <c r="AB84" s="29"/>
      <c r="AC84" s="39"/>
      <c r="AD84" s="29"/>
      <c r="AE84" s="29"/>
      <c r="AF84" s="146"/>
      <c r="AG84" s="150"/>
      <c r="AH84" s="150"/>
      <c r="AI84" s="150"/>
      <c r="AJ84" s="150"/>
      <c r="AK84" s="150"/>
      <c r="AL84" s="150"/>
      <c r="AM84" s="177"/>
    </row>
    <row r="85" spans="4:39" ht="15" customHeight="1">
      <c r="D85" s="38"/>
      <c r="G85" s="143"/>
      <c r="H85" s="66">
        <v>355</v>
      </c>
      <c r="I85" s="67">
        <v>971.4</v>
      </c>
      <c r="J85" s="68">
        <f t="shared" si="8"/>
        <v>7039.8757204560006</v>
      </c>
      <c r="K85" s="68">
        <f t="shared" si="8"/>
        <v>7233.6337678079999</v>
      </c>
      <c r="L85" s="68">
        <f t="shared" si="8"/>
        <v>7427.391815160001</v>
      </c>
      <c r="M85" s="68">
        <f t="shared" si="8"/>
        <v>7621.1498625120003</v>
      </c>
      <c r="N85" s="68">
        <f t="shared" si="8"/>
        <v>7879.4939256480011</v>
      </c>
      <c r="O85" s="68">
        <f t="shared" si="8"/>
        <v>8137.8379887840001</v>
      </c>
      <c r="P85" s="68">
        <f t="shared" si="8"/>
        <v>8396.182051920001</v>
      </c>
      <c r="Q85" s="68">
        <f t="shared" si="8"/>
        <v>8493.0610755960006</v>
      </c>
      <c r="R85" s="69">
        <f t="shared" si="8"/>
        <v>8589.9400992720002</v>
      </c>
      <c r="S85" s="41">
        <f t="shared" si="1"/>
        <v>2.2957034540859178E-2</v>
      </c>
      <c r="T85" s="42">
        <f t="shared" si="2"/>
        <v>3.1834625322997416</v>
      </c>
      <c r="U85" s="61">
        <v>355</v>
      </c>
      <c r="W85" s="38"/>
      <c r="X85" s="38"/>
      <c r="Y85" s="38"/>
      <c r="Z85" s="38"/>
      <c r="AA85" s="38"/>
      <c r="AB85" s="29"/>
      <c r="AC85" s="39"/>
      <c r="AD85" s="29"/>
      <c r="AE85" s="29"/>
      <c r="AF85" s="146"/>
      <c r="AG85" s="150"/>
      <c r="AH85" s="150"/>
      <c r="AI85" s="150"/>
      <c r="AJ85" s="150"/>
      <c r="AK85" s="150"/>
      <c r="AL85" s="150"/>
      <c r="AM85" s="177"/>
    </row>
    <row r="86" spans="4:39" ht="15" customHeight="1">
      <c r="D86" s="38"/>
      <c r="G86" s="143"/>
      <c r="H86" s="63">
        <v>360</v>
      </c>
      <c r="I86" s="64">
        <v>993.8</v>
      </c>
      <c r="J86" s="65">
        <f t="shared" si="8"/>
        <v>7202.2117469519999</v>
      </c>
      <c r="K86" s="65">
        <f t="shared" si="8"/>
        <v>7400.4377583360001</v>
      </c>
      <c r="L86" s="65">
        <f t="shared" si="8"/>
        <v>7598.6637697200003</v>
      </c>
      <c r="M86" s="65">
        <f t="shared" si="8"/>
        <v>7796.8897811039997</v>
      </c>
      <c r="N86" s="65">
        <f t="shared" si="8"/>
        <v>8061.1911296160015</v>
      </c>
      <c r="O86" s="65">
        <f t="shared" si="8"/>
        <v>8325.4924781280006</v>
      </c>
      <c r="P86" s="65">
        <f t="shared" si="8"/>
        <v>8589.7938266400015</v>
      </c>
      <c r="Q86" s="65">
        <f t="shared" si="8"/>
        <v>8688.9068323320007</v>
      </c>
      <c r="R86" s="70">
        <f t="shared" si="8"/>
        <v>8788.0198380240017</v>
      </c>
      <c r="S86" s="41">
        <f t="shared" si="1"/>
        <v>2.305950175005167E-2</v>
      </c>
      <c r="T86" s="42">
        <f t="shared" si="2"/>
        <v>3.2799310938845831</v>
      </c>
      <c r="U86" s="60">
        <v>360</v>
      </c>
      <c r="W86" s="38"/>
      <c r="X86" s="38"/>
      <c r="Y86" s="38"/>
      <c r="Z86" s="38"/>
      <c r="AA86" s="38"/>
      <c r="AB86" s="29"/>
      <c r="AC86" s="39"/>
      <c r="AD86" s="29"/>
      <c r="AE86" s="29"/>
      <c r="AF86" s="146"/>
      <c r="AG86" s="150"/>
      <c r="AH86" s="150"/>
      <c r="AI86" s="150"/>
      <c r="AJ86" s="150"/>
      <c r="AK86" s="150"/>
      <c r="AL86" s="150"/>
      <c r="AM86" s="177"/>
    </row>
    <row r="87" spans="4:39" ht="15" customHeight="1">
      <c r="D87" s="38"/>
      <c r="G87" s="143"/>
      <c r="H87" s="66">
        <v>365</v>
      </c>
      <c r="I87" s="67">
        <v>1016.7</v>
      </c>
      <c r="J87" s="68">
        <f t="shared" si="8"/>
        <v>7368.1713454680012</v>
      </c>
      <c r="K87" s="68">
        <f t="shared" si="8"/>
        <v>7570.9650522240017</v>
      </c>
      <c r="L87" s="68">
        <f t="shared" si="8"/>
        <v>7773.7587589800005</v>
      </c>
      <c r="M87" s="68">
        <f t="shared" si="8"/>
        <v>7976.5524657360002</v>
      </c>
      <c r="N87" s="68">
        <f t="shared" si="8"/>
        <v>8246.9440747440021</v>
      </c>
      <c r="O87" s="68">
        <f t="shared" si="8"/>
        <v>8517.3356837520005</v>
      </c>
      <c r="P87" s="68">
        <f t="shared" si="8"/>
        <v>8787.7272927600025</v>
      </c>
      <c r="Q87" s="68">
        <f t="shared" si="8"/>
        <v>8889.1241461380014</v>
      </c>
      <c r="R87" s="69">
        <f t="shared" si="8"/>
        <v>8990.5209995160021</v>
      </c>
      <c r="S87" s="41">
        <f>+R87/R86-1</f>
        <v>2.3042865767760157E-2</v>
      </c>
      <c r="T87" s="42">
        <f t="shared" ref="T87:T88" si="9">+R87/$R$22-1</f>
        <v>3.3785529715762284</v>
      </c>
      <c r="U87" s="61">
        <v>365</v>
      </c>
      <c r="W87" s="38"/>
      <c r="X87" s="38"/>
      <c r="Y87" s="38"/>
      <c r="Z87" s="38"/>
      <c r="AA87" s="38"/>
      <c r="AB87" s="29"/>
      <c r="AC87" s="39"/>
      <c r="AD87" s="29"/>
      <c r="AE87" s="29"/>
      <c r="AF87" s="146"/>
      <c r="AG87" s="150"/>
      <c r="AH87" s="150"/>
      <c r="AI87" s="150"/>
      <c r="AJ87" s="150"/>
      <c r="AK87" s="150"/>
      <c r="AL87" s="150"/>
      <c r="AM87" s="177"/>
    </row>
    <row r="88" spans="4:39" ht="15" customHeight="1">
      <c r="D88" s="38"/>
      <c r="G88" s="143"/>
      <c r="H88" s="110">
        <v>370</v>
      </c>
      <c r="I88" s="111">
        <v>1040</v>
      </c>
      <c r="J88" s="112">
        <f t="shared" si="8"/>
        <v>7537.0298016000006</v>
      </c>
      <c r="K88" s="112">
        <f t="shared" si="8"/>
        <v>7744.4709888000007</v>
      </c>
      <c r="L88" s="112">
        <f t="shared" si="8"/>
        <v>7951.9121759999998</v>
      </c>
      <c r="M88" s="112">
        <f t="shared" si="8"/>
        <v>8159.3533632000008</v>
      </c>
      <c r="N88" s="112">
        <f t="shared" si="8"/>
        <v>8435.9416128000012</v>
      </c>
      <c r="O88" s="112">
        <f t="shared" si="8"/>
        <v>8712.5298624000006</v>
      </c>
      <c r="P88" s="112">
        <f t="shared" si="8"/>
        <v>8989.1181120000019</v>
      </c>
      <c r="Q88" s="112">
        <f t="shared" si="8"/>
        <v>9092.8387055999992</v>
      </c>
      <c r="R88" s="113">
        <f t="shared" si="8"/>
        <v>9196.559299200002</v>
      </c>
      <c r="S88" s="43">
        <f>+R88/R87-1</f>
        <v>2.2917281400609779E-2</v>
      </c>
      <c r="T88" s="44">
        <f t="shared" si="9"/>
        <v>3.4788975021533171</v>
      </c>
      <c r="U88" s="62">
        <v>370</v>
      </c>
      <c r="W88" s="38"/>
      <c r="X88" s="38"/>
      <c r="Y88" s="38"/>
      <c r="Z88" s="38"/>
      <c r="AA88" s="38"/>
      <c r="AB88" s="29"/>
      <c r="AC88" s="39"/>
      <c r="AD88" s="29"/>
      <c r="AE88" s="29"/>
      <c r="AF88" s="147"/>
      <c r="AG88" s="151"/>
      <c r="AH88" s="151"/>
      <c r="AI88" s="151"/>
      <c r="AJ88" s="151"/>
      <c r="AK88" s="151"/>
      <c r="AL88" s="151"/>
      <c r="AM88" s="178"/>
    </row>
    <row r="89" spans="4:39" ht="15" customHeight="1">
      <c r="D89" s="38"/>
      <c r="G89" s="101"/>
      <c r="H89" s="66" t="s">
        <v>54</v>
      </c>
      <c r="I89" s="67">
        <v>842.9</v>
      </c>
      <c r="J89" s="68">
        <f t="shared" ref="J89:R103" si="10">IF($B$7=1, SNB*(1+ECHELON)*COEFF_GRILLE/100*(1+TauxMajorationResidentielle)*$B$7,
IF(AND((1+ECHELON)*COEFF_GRILLE&lt;$I$36*(1+$J$20),$B$7=34/35),SNB*(32/35*COEFF_GRILLE*(1+ECHELON)+2/35*$I$36*(1+$J$20))/100*(1+TauxMajorationResidentielle),
IF(AND((1+ECHELON)*COEFF_GRILLE&gt;=$I$36*(1+$J$20),$B$7=34/35),SNB*(1+ECHELON)*$B$7*COEFF_GRILLE/100*(1+TauxMajorationResidentielle),
IF(AND((1+ECHELON)*COEFF_GRILLE&lt;$I$36*(1+$J$20),$B$7=33/35),SNB*(32/35*COEFF_GRILLE*(1+ECHELON)+1/35*$I$36*(1+$J$20))/100*(1+TauxMajorationResidentielle),
IF(AND((1+ECHELON)*COEFF_GRILLE&gt;=$I$36*(1+$J$20),$B$7=33/35),SNB*(1+ECHELON)*$B$7*COEFF_GRILLE/100*(1+TauxMajorationResidentielle))))))</f>
        <v>6108.6177113160011</v>
      </c>
      <c r="K89" s="68">
        <f t="shared" si="10"/>
        <v>6276.7448042880005</v>
      </c>
      <c r="L89" s="68">
        <f t="shared" si="10"/>
        <v>6444.87189726</v>
      </c>
      <c r="M89" s="68">
        <f t="shared" si="10"/>
        <v>6612.9989902319994</v>
      </c>
      <c r="N89" s="68">
        <f t="shared" si="10"/>
        <v>6837.1684475280017</v>
      </c>
      <c r="O89" s="68">
        <f t="shared" si="10"/>
        <v>7061.3379048240013</v>
      </c>
      <c r="P89" s="68">
        <f t="shared" si="10"/>
        <v>7285.5073621200017</v>
      </c>
      <c r="Q89" s="68">
        <f t="shared" si="10"/>
        <v>7369.5709086059996</v>
      </c>
      <c r="R89" s="69">
        <f t="shared" si="10"/>
        <v>7453.6344550920012</v>
      </c>
      <c r="S89" s="114"/>
      <c r="T89" s="115"/>
      <c r="U89" s="61" t="s">
        <v>54</v>
      </c>
      <c r="W89" s="38"/>
      <c r="X89" s="126" t="s">
        <v>55</v>
      </c>
      <c r="Y89" s="126"/>
      <c r="Z89" s="127" t="s">
        <v>56</v>
      </c>
      <c r="AA89" s="127"/>
      <c r="AB89" s="128" t="s">
        <v>57</v>
      </c>
      <c r="AC89" s="128"/>
      <c r="AD89" s="29"/>
      <c r="AE89" s="29"/>
      <c r="AF89" s="108"/>
      <c r="AG89" s="108"/>
      <c r="AH89" s="108"/>
      <c r="AI89" s="108"/>
      <c r="AJ89" s="108"/>
      <c r="AK89" s="108"/>
      <c r="AL89" s="108"/>
      <c r="AM89" s="108"/>
    </row>
    <row r="90" spans="4:39" ht="15" customHeight="1">
      <c r="D90" s="38"/>
      <c r="G90" s="101"/>
      <c r="H90" s="63" t="s">
        <v>58</v>
      </c>
      <c r="I90" s="64">
        <v>862.1</v>
      </c>
      <c r="J90" s="65">
        <f t="shared" si="10"/>
        <v>6247.7628768840013</v>
      </c>
      <c r="K90" s="65">
        <f t="shared" si="10"/>
        <v>6419.7196533120004</v>
      </c>
      <c r="L90" s="65">
        <f t="shared" si="10"/>
        <v>6591.6764297400005</v>
      </c>
      <c r="M90" s="65">
        <f t="shared" si="10"/>
        <v>6763.6332061680005</v>
      </c>
      <c r="N90" s="65">
        <f t="shared" si="10"/>
        <v>6992.9089080720014</v>
      </c>
      <c r="O90" s="65">
        <f t="shared" si="10"/>
        <v>7222.1846099759996</v>
      </c>
      <c r="P90" s="65">
        <f t="shared" si="10"/>
        <v>7451.4603118800005</v>
      </c>
      <c r="Q90" s="65">
        <f t="shared" si="10"/>
        <v>7537.4387000940014</v>
      </c>
      <c r="R90" s="70">
        <f t="shared" si="10"/>
        <v>7623.4170883080014</v>
      </c>
      <c r="S90" s="105">
        <f t="shared" ref="S90:S91" si="11">+R90/R89-1</f>
        <v>2.2778502787993871E-2</v>
      </c>
      <c r="T90" s="106">
        <f t="shared" ref="T90:T91" si="12">+R90/$R$22-1</f>
        <v>2.7127476313522827</v>
      </c>
      <c r="U90" s="60" t="s">
        <v>58</v>
      </c>
      <c r="W90" s="38"/>
      <c r="X90" s="126"/>
      <c r="Y90" s="126"/>
      <c r="Z90" s="127"/>
      <c r="AA90" s="127"/>
      <c r="AB90" s="128"/>
      <c r="AC90" s="128"/>
      <c r="AD90" s="29"/>
      <c r="AE90" s="29"/>
      <c r="AF90" s="108"/>
      <c r="AG90" s="108"/>
      <c r="AH90" s="108"/>
      <c r="AI90" s="108"/>
      <c r="AJ90" s="108"/>
      <c r="AK90" s="108"/>
      <c r="AL90" s="108"/>
      <c r="AM90" s="108"/>
    </row>
    <row r="91" spans="4:39" ht="15" customHeight="1">
      <c r="D91" s="38"/>
      <c r="G91" s="101"/>
      <c r="H91" s="66" t="s">
        <v>59</v>
      </c>
      <c r="I91" s="67">
        <v>881.8</v>
      </c>
      <c r="J91" s="68">
        <f t="shared" si="10"/>
        <v>6390.531614472</v>
      </c>
      <c r="K91" s="68">
        <f t="shared" si="10"/>
        <v>6566.4178056960009</v>
      </c>
      <c r="L91" s="68">
        <f t="shared" si="10"/>
        <v>6742.3039969200008</v>
      </c>
      <c r="M91" s="68">
        <f t="shared" si="10"/>
        <v>6918.1901881440008</v>
      </c>
      <c r="N91" s="68">
        <f t="shared" si="10"/>
        <v>7152.7051097760022</v>
      </c>
      <c r="O91" s="68">
        <f t="shared" si="10"/>
        <v>7387.220031408001</v>
      </c>
      <c r="P91" s="68">
        <f t="shared" si="10"/>
        <v>7621.7349530400015</v>
      </c>
      <c r="Q91" s="68">
        <f t="shared" si="10"/>
        <v>7709.6780486520001</v>
      </c>
      <c r="R91" s="69">
        <f t="shared" si="10"/>
        <v>7797.6211442640006</v>
      </c>
      <c r="S91" s="105">
        <f t="shared" si="11"/>
        <v>2.2851177357614993E-2</v>
      </c>
      <c r="T91" s="106">
        <f t="shared" si="12"/>
        <v>2.7975882859603791</v>
      </c>
      <c r="U91" s="61" t="s">
        <v>59</v>
      </c>
      <c r="W91" s="38"/>
      <c r="X91" s="125"/>
      <c r="Y91" s="125"/>
      <c r="Z91" s="116"/>
      <c r="AA91" s="116"/>
      <c r="AB91" s="118"/>
      <c r="AC91" s="119"/>
      <c r="AD91" s="29"/>
      <c r="AE91" s="29"/>
      <c r="AF91" s="108"/>
      <c r="AG91" s="108"/>
      <c r="AH91" s="108"/>
      <c r="AI91" s="108"/>
      <c r="AJ91" s="108"/>
      <c r="AK91" s="108"/>
      <c r="AL91" s="108"/>
      <c r="AM91" s="108"/>
    </row>
    <row r="92" spans="4:39" ht="15" customHeight="1">
      <c r="D92" s="38"/>
      <c r="G92" s="101"/>
      <c r="H92" s="63" t="s">
        <v>60</v>
      </c>
      <c r="I92" s="64">
        <v>901.4</v>
      </c>
      <c r="J92" s="65">
        <f t="shared" si="10"/>
        <v>6532.5756376560012</v>
      </c>
      <c r="K92" s="65">
        <f t="shared" si="10"/>
        <v>6712.3712974079999</v>
      </c>
      <c r="L92" s="65">
        <f t="shared" si="10"/>
        <v>6892.1669571599996</v>
      </c>
      <c r="M92" s="65">
        <f t="shared" si="10"/>
        <v>7071.9626169120002</v>
      </c>
      <c r="N92" s="65">
        <f t="shared" si="10"/>
        <v>7311.6901632480003</v>
      </c>
      <c r="O92" s="65">
        <f t="shared" si="10"/>
        <v>7551.4177095840005</v>
      </c>
      <c r="P92" s="65">
        <f t="shared" si="10"/>
        <v>7791.1452559200006</v>
      </c>
      <c r="Q92" s="65">
        <f t="shared" si="10"/>
        <v>7881.0430857960009</v>
      </c>
      <c r="R92" s="70">
        <f t="shared" si="10"/>
        <v>7970.9409156720012</v>
      </c>
      <c r="S92" s="105">
        <f t="shared" ref="S92:S103" si="13">+R92/R91-1</f>
        <v>2.2227262417781946E-2</v>
      </c>
      <c r="T92" s="106">
        <f t="shared" ref="T92:T103" si="14">+R92/$R$22-1</f>
        <v>2.8819982773471149</v>
      </c>
      <c r="U92" s="60" t="s">
        <v>60</v>
      </c>
      <c r="W92" s="38"/>
      <c r="X92" s="125"/>
      <c r="Y92" s="125"/>
      <c r="Z92" s="116"/>
      <c r="AA92" s="116"/>
      <c r="AB92" s="118"/>
      <c r="AC92" s="119"/>
      <c r="AD92" s="29"/>
      <c r="AE92" s="29"/>
      <c r="AF92" s="108"/>
      <c r="AG92" s="108"/>
      <c r="AH92" s="108"/>
      <c r="AI92" s="108"/>
      <c r="AJ92" s="108"/>
      <c r="AK92" s="108"/>
      <c r="AL92" s="108"/>
      <c r="AM92" s="108"/>
    </row>
    <row r="93" spans="4:39" ht="15" customHeight="1">
      <c r="D93" s="38"/>
      <c r="G93" s="101"/>
      <c r="H93" s="66" t="s">
        <v>61</v>
      </c>
      <c r="I93" s="67">
        <v>921.6</v>
      </c>
      <c r="J93" s="68">
        <f t="shared" si="10"/>
        <v>6678.9679472640009</v>
      </c>
      <c r="K93" s="68">
        <f t="shared" si="10"/>
        <v>6862.7927531520008</v>
      </c>
      <c r="L93" s="68">
        <f t="shared" si="10"/>
        <v>7046.6175590400007</v>
      </c>
      <c r="M93" s="68">
        <f t="shared" si="10"/>
        <v>7230.4423649280006</v>
      </c>
      <c r="N93" s="68">
        <f t="shared" si="10"/>
        <v>7475.5421061120023</v>
      </c>
      <c r="O93" s="68">
        <f t="shared" si="10"/>
        <v>7720.6418472960013</v>
      </c>
      <c r="P93" s="68">
        <f t="shared" si="10"/>
        <v>7965.7415884800012</v>
      </c>
      <c r="Q93" s="68">
        <f t="shared" si="10"/>
        <v>8057.6539914240011</v>
      </c>
      <c r="R93" s="69">
        <f t="shared" si="10"/>
        <v>8149.566394368002</v>
      </c>
      <c r="S93" s="105">
        <f t="shared" si="13"/>
        <v>2.240958508986024E-2</v>
      </c>
      <c r="T93" s="106">
        <f t="shared" si="14"/>
        <v>2.9689922480620163</v>
      </c>
      <c r="U93" s="61" t="s">
        <v>61</v>
      </c>
      <c r="W93" s="38"/>
      <c r="X93" s="125"/>
      <c r="Y93" s="125"/>
      <c r="Z93" s="116"/>
      <c r="AA93" s="116"/>
      <c r="AB93" s="118"/>
      <c r="AC93" s="119"/>
      <c r="AD93" s="29"/>
      <c r="AE93" s="29"/>
      <c r="AF93" s="108"/>
      <c r="AG93" s="108"/>
      <c r="AH93" s="108"/>
      <c r="AI93" s="108"/>
      <c r="AJ93" s="108"/>
      <c r="AK93" s="108"/>
      <c r="AL93" s="108"/>
      <c r="AM93" s="108"/>
    </row>
    <row r="94" spans="4:39" ht="15" customHeight="1">
      <c r="D94" s="38"/>
      <c r="G94" s="101"/>
      <c r="H94" s="63" t="s">
        <v>62</v>
      </c>
      <c r="I94" s="64">
        <v>951.5</v>
      </c>
      <c r="J94" s="65">
        <f t="shared" si="10"/>
        <v>6895.6575540600015</v>
      </c>
      <c r="K94" s="65">
        <f t="shared" si="10"/>
        <v>7085.4462940800013</v>
      </c>
      <c r="L94" s="65">
        <f t="shared" si="10"/>
        <v>7275.2350341000001</v>
      </c>
      <c r="M94" s="65">
        <f t="shared" si="10"/>
        <v>7465.0237741200008</v>
      </c>
      <c r="N94" s="65">
        <f t="shared" si="10"/>
        <v>7718.0754274800011</v>
      </c>
      <c r="O94" s="65">
        <f t="shared" si="10"/>
        <v>7971.1270808400004</v>
      </c>
      <c r="P94" s="65">
        <f t="shared" si="10"/>
        <v>8224.1787342000025</v>
      </c>
      <c r="Q94" s="65">
        <f t="shared" si="10"/>
        <v>8319.0731042100015</v>
      </c>
      <c r="R94" s="70">
        <f t="shared" si="10"/>
        <v>8413.9674742200004</v>
      </c>
      <c r="S94" s="105">
        <f t="shared" si="13"/>
        <v>3.2443576388888618E-2</v>
      </c>
      <c r="T94" s="106">
        <f t="shared" si="14"/>
        <v>3.097760551248923</v>
      </c>
      <c r="U94" s="60" t="s">
        <v>62</v>
      </c>
      <c r="W94" s="38"/>
      <c r="X94" s="117"/>
      <c r="Y94" s="117"/>
      <c r="Z94" s="116"/>
      <c r="AA94" s="116"/>
      <c r="AB94" s="118"/>
      <c r="AC94" s="119"/>
      <c r="AD94" s="29"/>
      <c r="AE94" s="29"/>
      <c r="AF94" s="108"/>
      <c r="AG94" s="108"/>
      <c r="AH94" s="108"/>
      <c r="AI94" s="108"/>
      <c r="AJ94" s="108"/>
      <c r="AK94" s="108"/>
      <c r="AL94" s="108"/>
      <c r="AM94" s="108"/>
    </row>
    <row r="95" spans="4:39" ht="15" customHeight="1">
      <c r="D95" s="38"/>
      <c r="G95" s="101"/>
      <c r="H95" s="66" t="s">
        <v>63</v>
      </c>
      <c r="I95" s="67">
        <v>980.5</v>
      </c>
      <c r="J95" s="68">
        <f t="shared" si="10"/>
        <v>7105.8247312200001</v>
      </c>
      <c r="K95" s="68">
        <f t="shared" si="10"/>
        <v>7301.3978889600012</v>
      </c>
      <c r="L95" s="68">
        <f t="shared" si="10"/>
        <v>7496.9710467000004</v>
      </c>
      <c r="M95" s="68">
        <f t="shared" si="10"/>
        <v>7692.5442044400006</v>
      </c>
      <c r="N95" s="68">
        <f t="shared" si="10"/>
        <v>7953.3084147600011</v>
      </c>
      <c r="O95" s="68">
        <f t="shared" si="10"/>
        <v>8214.0726250800017</v>
      </c>
      <c r="P95" s="68">
        <f t="shared" si="10"/>
        <v>8474.8368354000013</v>
      </c>
      <c r="Q95" s="68">
        <f t="shared" si="10"/>
        <v>8572.6234142700014</v>
      </c>
      <c r="R95" s="69">
        <f t="shared" si="10"/>
        <v>8670.4099931400015</v>
      </c>
      <c r="S95" s="105">
        <f t="shared" si="13"/>
        <v>3.0478192327903386E-2</v>
      </c>
      <c r="T95" s="106">
        <f t="shared" si="14"/>
        <v>3.2226528854435834</v>
      </c>
      <c r="U95" s="61" t="s">
        <v>63</v>
      </c>
      <c r="W95" s="38"/>
      <c r="X95" s="117"/>
      <c r="Y95" s="117"/>
      <c r="Z95" s="116"/>
      <c r="AA95" s="116"/>
      <c r="AB95" s="118"/>
      <c r="AC95" s="119"/>
      <c r="AD95" s="29"/>
      <c r="AE95" s="29"/>
      <c r="AF95" s="108"/>
      <c r="AG95" s="108"/>
      <c r="AH95" s="108"/>
      <c r="AI95" s="108"/>
      <c r="AJ95" s="108"/>
      <c r="AK95" s="108"/>
      <c r="AL95" s="108"/>
      <c r="AM95" s="108"/>
    </row>
    <row r="96" spans="4:39" ht="15" customHeight="1">
      <c r="D96" s="38"/>
      <c r="G96" s="101"/>
      <c r="H96" s="63" t="s">
        <v>64</v>
      </c>
      <c r="I96" s="64">
        <v>1010.6</v>
      </c>
      <c r="J96" s="65">
        <f t="shared" si="10"/>
        <v>7323.9637668240002</v>
      </c>
      <c r="K96" s="65">
        <f t="shared" si="10"/>
        <v>7525.5407512320016</v>
      </c>
      <c r="L96" s="65">
        <f t="shared" si="10"/>
        <v>7727.1177356400003</v>
      </c>
      <c r="M96" s="65">
        <f t="shared" si="10"/>
        <v>7928.6947200480008</v>
      </c>
      <c r="N96" s="65">
        <f t="shared" si="10"/>
        <v>8197.4640325920009</v>
      </c>
      <c r="O96" s="65">
        <f t="shared" si="10"/>
        <v>8466.2333451360028</v>
      </c>
      <c r="P96" s="65">
        <f t="shared" si="10"/>
        <v>8735.002657680001</v>
      </c>
      <c r="Q96" s="65">
        <f t="shared" si="10"/>
        <v>8835.7911498840022</v>
      </c>
      <c r="R96" s="70">
        <f t="shared" si="10"/>
        <v>8936.5796420880015</v>
      </c>
      <c r="S96" s="105">
        <f t="shared" si="13"/>
        <v>3.0698623151453441E-2</v>
      </c>
      <c r="T96" s="106">
        <f t="shared" si="14"/>
        <v>3.3522825150732132</v>
      </c>
      <c r="U96" s="60" t="s">
        <v>64</v>
      </c>
      <c r="W96" s="38"/>
      <c r="X96" s="117"/>
      <c r="Y96" s="117"/>
      <c r="Z96" s="116"/>
      <c r="AA96" s="116"/>
      <c r="AB96" s="118"/>
      <c r="AC96" s="119"/>
      <c r="AD96" s="29"/>
      <c r="AE96" s="29"/>
      <c r="AF96" s="108"/>
      <c r="AG96" s="108"/>
      <c r="AH96" s="108"/>
      <c r="AI96" s="108"/>
      <c r="AJ96" s="108"/>
      <c r="AK96" s="108"/>
      <c r="AL96" s="108"/>
      <c r="AM96" s="108"/>
    </row>
    <row r="97" spans="4:39" ht="15" customHeight="1">
      <c r="D97" s="38"/>
      <c r="G97" s="101"/>
      <c r="H97" s="66" t="s">
        <v>65</v>
      </c>
      <c r="I97" s="67">
        <v>1033.8</v>
      </c>
      <c r="J97" s="68">
        <f t="shared" si="10"/>
        <v>7492.0975085520013</v>
      </c>
      <c r="K97" s="68">
        <f t="shared" si="10"/>
        <v>7698.3020271360001</v>
      </c>
      <c r="L97" s="68">
        <f t="shared" si="10"/>
        <v>7904.5065457200008</v>
      </c>
      <c r="M97" s="68">
        <f t="shared" si="10"/>
        <v>8110.7110643039996</v>
      </c>
      <c r="N97" s="68">
        <f t="shared" si="10"/>
        <v>8385.6504224160017</v>
      </c>
      <c r="O97" s="68">
        <f t="shared" si="10"/>
        <v>8660.5897805280001</v>
      </c>
      <c r="P97" s="68">
        <f t="shared" si="10"/>
        <v>8935.5291386400022</v>
      </c>
      <c r="Q97" s="68">
        <f t="shared" si="10"/>
        <v>9038.6313979320003</v>
      </c>
      <c r="R97" s="69">
        <f t="shared" si="10"/>
        <v>9141.7336572240001</v>
      </c>
      <c r="S97" s="105">
        <f t="shared" si="13"/>
        <v>2.2956659410251268E-2</v>
      </c>
      <c r="T97" s="106">
        <f t="shared" si="14"/>
        <v>3.4521963824289399</v>
      </c>
      <c r="U97" s="61" t="s">
        <v>65</v>
      </c>
      <c r="W97" s="38"/>
      <c r="X97" s="38"/>
      <c r="Y97" s="38"/>
      <c r="Z97" s="116"/>
      <c r="AA97" s="116"/>
      <c r="AB97" s="118"/>
      <c r="AC97" s="119"/>
      <c r="AD97" s="29"/>
      <c r="AE97" s="29"/>
      <c r="AF97" s="108"/>
      <c r="AG97" s="108"/>
      <c r="AH97" s="108"/>
      <c r="AI97" s="108"/>
      <c r="AJ97" s="108"/>
      <c r="AK97" s="108"/>
      <c r="AL97" s="108"/>
      <c r="AM97" s="108"/>
    </row>
    <row r="98" spans="4:39" ht="15" customHeight="1">
      <c r="D98" s="38"/>
      <c r="G98" s="101"/>
      <c r="H98" s="66" t="s">
        <v>66</v>
      </c>
      <c r="I98" s="67">
        <v>1057.5999999999999</v>
      </c>
      <c r="J98" s="68">
        <f t="shared" si="10"/>
        <v>7664.5795367040009</v>
      </c>
      <c r="K98" s="68">
        <f t="shared" si="10"/>
        <v>7875.5312670720004</v>
      </c>
      <c r="L98" s="68">
        <f t="shared" si="10"/>
        <v>8086.48299744</v>
      </c>
      <c r="M98" s="68">
        <f t="shared" si="10"/>
        <v>8297.4347278079986</v>
      </c>
      <c r="N98" s="68">
        <f t="shared" si="10"/>
        <v>8578.703701632001</v>
      </c>
      <c r="O98" s="68">
        <f t="shared" si="10"/>
        <v>8859.9726754559997</v>
      </c>
      <c r="P98" s="68">
        <f t="shared" si="10"/>
        <v>9141.2416492800021</v>
      </c>
      <c r="Q98" s="68">
        <f t="shared" si="10"/>
        <v>9246.7175144640005</v>
      </c>
      <c r="R98" s="69">
        <f t="shared" si="10"/>
        <v>9352.1933796480007</v>
      </c>
      <c r="S98" s="105">
        <f t="shared" si="13"/>
        <v>2.3021861094989493E-2</v>
      </c>
      <c r="T98" s="106">
        <f t="shared" si="14"/>
        <v>3.5546942291128341</v>
      </c>
      <c r="U98" s="60" t="s">
        <v>66</v>
      </c>
      <c r="W98" s="38"/>
      <c r="X98" s="38"/>
      <c r="Y98" s="38"/>
      <c r="Z98" s="116"/>
      <c r="AA98" s="116"/>
      <c r="AB98" s="118"/>
      <c r="AC98" s="119"/>
      <c r="AD98" s="29"/>
      <c r="AE98" s="29"/>
      <c r="AF98" s="108"/>
      <c r="AG98" s="108"/>
      <c r="AH98" s="108"/>
      <c r="AI98" s="108"/>
      <c r="AJ98" s="108"/>
      <c r="AK98" s="108"/>
      <c r="AL98" s="108"/>
      <c r="AM98" s="108"/>
    </row>
    <row r="99" spans="4:39" ht="15" customHeight="1">
      <c r="D99" s="38"/>
      <c r="G99" s="101"/>
      <c r="H99" s="63" t="s">
        <v>67</v>
      </c>
      <c r="I99" s="64">
        <v>1081.9000000000001</v>
      </c>
      <c r="J99" s="65">
        <f t="shared" si="10"/>
        <v>7840.6851368760026</v>
      </c>
      <c r="K99" s="65">
        <f t="shared" si="10"/>
        <v>8056.4838103680013</v>
      </c>
      <c r="L99" s="65">
        <f t="shared" si="10"/>
        <v>8272.2824838600027</v>
      </c>
      <c r="M99" s="65">
        <f t="shared" si="10"/>
        <v>8488.0811573520004</v>
      </c>
      <c r="N99" s="65">
        <f t="shared" si="10"/>
        <v>8775.8127220080023</v>
      </c>
      <c r="O99" s="65">
        <f t="shared" si="10"/>
        <v>9063.5442866640005</v>
      </c>
      <c r="P99" s="65">
        <f t="shared" si="10"/>
        <v>9351.2758513200024</v>
      </c>
      <c r="Q99" s="65">
        <f t="shared" si="10"/>
        <v>9459.1751880660013</v>
      </c>
      <c r="R99" s="70">
        <f t="shared" si="10"/>
        <v>9567.074524812002</v>
      </c>
      <c r="S99" s="105">
        <f t="shared" si="13"/>
        <v>2.2976550680786856E-2</v>
      </c>
      <c r="T99" s="106">
        <f t="shared" si="14"/>
        <v>3.6593453919035319</v>
      </c>
      <c r="U99" s="61" t="s">
        <v>67</v>
      </c>
      <c r="W99" s="38"/>
      <c r="X99" s="38"/>
      <c r="Y99" s="38"/>
      <c r="Z99" s="38"/>
      <c r="AA99" s="38"/>
      <c r="AB99" s="118"/>
      <c r="AC99" s="119"/>
      <c r="AD99" s="29"/>
      <c r="AE99" s="29"/>
      <c r="AF99" s="108"/>
      <c r="AG99" s="108"/>
      <c r="AH99" s="108"/>
      <c r="AI99" s="108"/>
      <c r="AJ99" s="108"/>
      <c r="AK99" s="108"/>
      <c r="AL99" s="108"/>
      <c r="AM99" s="108"/>
    </row>
    <row r="100" spans="4:39" ht="15" customHeight="1">
      <c r="D100" s="38"/>
      <c r="G100" s="101"/>
      <c r="H100" s="66" t="s">
        <v>68</v>
      </c>
      <c r="I100" s="67">
        <v>1106.9000000000001</v>
      </c>
      <c r="J100" s="68">
        <f t="shared" si="10"/>
        <v>8021.8637378760013</v>
      </c>
      <c r="K100" s="68">
        <f t="shared" si="10"/>
        <v>8242.6489783680026</v>
      </c>
      <c r="L100" s="68">
        <f t="shared" si="10"/>
        <v>8463.4342188600003</v>
      </c>
      <c r="M100" s="68">
        <f t="shared" si="10"/>
        <v>8684.2194593519998</v>
      </c>
      <c r="N100" s="68">
        <f t="shared" si="10"/>
        <v>8978.5997800080022</v>
      </c>
      <c r="O100" s="68">
        <f t="shared" si="10"/>
        <v>9272.9801006640009</v>
      </c>
      <c r="P100" s="68">
        <f t="shared" si="10"/>
        <v>9567.3604213200033</v>
      </c>
      <c r="Q100" s="68">
        <f t="shared" si="10"/>
        <v>9677.7530415660021</v>
      </c>
      <c r="R100" s="69">
        <f t="shared" si="10"/>
        <v>9788.1456618120028</v>
      </c>
      <c r="S100" s="105">
        <f t="shared" si="13"/>
        <v>2.3107496071725686E-2</v>
      </c>
      <c r="T100" s="106">
        <f t="shared" si="14"/>
        <v>3.7670111972437565</v>
      </c>
      <c r="U100" s="60" t="s">
        <v>68</v>
      </c>
      <c r="W100" s="38"/>
      <c r="X100" s="38"/>
      <c r="Y100" s="38"/>
      <c r="Z100" s="38"/>
      <c r="AA100" s="38"/>
      <c r="AB100" s="118"/>
      <c r="AC100" s="119"/>
      <c r="AD100" s="29"/>
      <c r="AE100" s="29"/>
      <c r="AF100" s="108"/>
      <c r="AG100" s="108"/>
      <c r="AH100" s="108"/>
      <c r="AI100" s="108"/>
      <c r="AJ100" s="108"/>
      <c r="AK100" s="108"/>
      <c r="AL100" s="108"/>
      <c r="AM100" s="108"/>
    </row>
    <row r="101" spans="4:39" ht="15" customHeight="1">
      <c r="D101" s="38"/>
      <c r="G101" s="101"/>
      <c r="H101" s="63" t="s">
        <v>69</v>
      </c>
      <c r="I101" s="64">
        <v>1132.3</v>
      </c>
      <c r="J101" s="65">
        <f t="shared" si="10"/>
        <v>8205.9411964920018</v>
      </c>
      <c r="K101" s="65">
        <f t="shared" si="10"/>
        <v>8431.7927890560004</v>
      </c>
      <c r="L101" s="65">
        <f t="shared" si="10"/>
        <v>8657.6443816200008</v>
      </c>
      <c r="M101" s="65">
        <f t="shared" si="10"/>
        <v>8883.4959741839994</v>
      </c>
      <c r="N101" s="65">
        <f t="shared" si="10"/>
        <v>9184.6314309360023</v>
      </c>
      <c r="O101" s="65">
        <f t="shared" si="10"/>
        <v>9485.7668876879998</v>
      </c>
      <c r="P101" s="65">
        <f t="shared" si="10"/>
        <v>9786.9023444400027</v>
      </c>
      <c r="Q101" s="65">
        <f t="shared" si="10"/>
        <v>9899.8281407220002</v>
      </c>
      <c r="R101" s="70">
        <f t="shared" si="10"/>
        <v>10012.753937004001</v>
      </c>
      <c r="S101" s="105">
        <f t="shared" si="13"/>
        <v>2.2946969012557439E-2</v>
      </c>
      <c r="T101" s="106">
        <f t="shared" si="14"/>
        <v>3.8763996554694229</v>
      </c>
      <c r="U101" s="61" t="s">
        <v>69</v>
      </c>
      <c r="W101" s="38"/>
      <c r="X101" s="38"/>
      <c r="Y101" s="38"/>
      <c r="Z101" s="38"/>
      <c r="AA101" s="38"/>
      <c r="AB101" s="118"/>
      <c r="AC101" s="119"/>
      <c r="AD101" s="29"/>
      <c r="AE101" s="29"/>
      <c r="AF101" s="108"/>
      <c r="AG101" s="108"/>
      <c r="AH101" s="108"/>
      <c r="AI101" s="108"/>
      <c r="AJ101" s="108"/>
      <c r="AK101" s="108"/>
      <c r="AL101" s="108"/>
      <c r="AM101" s="108"/>
    </row>
    <row r="102" spans="4:39" ht="15" customHeight="1">
      <c r="D102" s="38"/>
      <c r="G102" s="101"/>
      <c r="H102" s="66" t="s">
        <v>70</v>
      </c>
      <c r="I102" s="67">
        <v>1158.4000000000001</v>
      </c>
      <c r="J102" s="68">
        <f t="shared" si="10"/>
        <v>8395.0916559360012</v>
      </c>
      <c r="K102" s="68">
        <f t="shared" si="10"/>
        <v>8626.1492244480014</v>
      </c>
      <c r="L102" s="68">
        <f t="shared" si="10"/>
        <v>8857.2067929600016</v>
      </c>
      <c r="M102" s="68">
        <f t="shared" si="10"/>
        <v>9088.264361472</v>
      </c>
      <c r="N102" s="68">
        <f t="shared" si="10"/>
        <v>9396.3411194880027</v>
      </c>
      <c r="O102" s="68">
        <f t="shared" si="10"/>
        <v>9704.4178775040018</v>
      </c>
      <c r="P102" s="68">
        <f t="shared" si="10"/>
        <v>10012.494635520003</v>
      </c>
      <c r="Q102" s="68">
        <f t="shared" si="10"/>
        <v>10128.023419776002</v>
      </c>
      <c r="R102" s="69">
        <f t="shared" si="10"/>
        <v>10243.552204032001</v>
      </c>
      <c r="S102" s="105">
        <f t="shared" si="13"/>
        <v>2.3050428331714112E-2</v>
      </c>
      <c r="T102" s="106">
        <f t="shared" si="14"/>
        <v>3.9888027562446169</v>
      </c>
      <c r="U102" s="60" t="s">
        <v>70</v>
      </c>
      <c r="W102" s="38"/>
      <c r="X102" s="38"/>
      <c r="Y102" s="38"/>
      <c r="Z102" s="38"/>
      <c r="AA102" s="38"/>
      <c r="AB102" s="118"/>
      <c r="AC102" s="119"/>
      <c r="AD102" s="29"/>
      <c r="AE102" s="29"/>
      <c r="AF102" s="108"/>
      <c r="AG102" s="108"/>
      <c r="AH102" s="108"/>
      <c r="AI102" s="108"/>
      <c r="AJ102" s="108"/>
      <c r="AK102" s="108"/>
      <c r="AL102" s="108"/>
      <c r="AM102" s="108"/>
    </row>
    <row r="103" spans="4:39" ht="15" customHeight="1">
      <c r="D103" s="38"/>
      <c r="G103" s="101"/>
      <c r="H103" s="63" t="s">
        <v>71</v>
      </c>
      <c r="I103" s="64">
        <v>1185</v>
      </c>
      <c r="J103" s="65">
        <f t="shared" si="10"/>
        <v>8587.8656874000026</v>
      </c>
      <c r="K103" s="65">
        <f t="shared" si="10"/>
        <v>8824.2289632000011</v>
      </c>
      <c r="L103" s="65">
        <f t="shared" si="10"/>
        <v>9060.5922390000014</v>
      </c>
      <c r="M103" s="65">
        <f t="shared" si="10"/>
        <v>9296.9555147999999</v>
      </c>
      <c r="N103" s="65">
        <f t="shared" si="10"/>
        <v>9612.1065492000016</v>
      </c>
      <c r="O103" s="65">
        <f t="shared" si="10"/>
        <v>9927.2575836000015</v>
      </c>
      <c r="P103" s="65">
        <f t="shared" si="10"/>
        <v>10242.408618000003</v>
      </c>
      <c r="Q103" s="65">
        <f t="shared" si="10"/>
        <v>10360.590255900001</v>
      </c>
      <c r="R103" s="70">
        <f t="shared" si="10"/>
        <v>10478.771893800002</v>
      </c>
      <c r="S103" s="43">
        <f t="shared" si="13"/>
        <v>2.2962707182320408E-2</v>
      </c>
      <c r="T103" s="44">
        <f t="shared" si="14"/>
        <v>4.1033591731266155</v>
      </c>
      <c r="U103" s="61" t="s">
        <v>71</v>
      </c>
      <c r="W103" s="38"/>
      <c r="X103" s="38"/>
      <c r="Y103" s="38"/>
      <c r="Z103" s="38"/>
      <c r="AA103" s="38"/>
      <c r="AB103" s="118"/>
      <c r="AC103" s="119"/>
      <c r="AD103" s="29"/>
      <c r="AE103" s="29"/>
      <c r="AF103" s="108"/>
      <c r="AG103" s="108"/>
      <c r="AH103" s="108"/>
      <c r="AI103" s="108"/>
      <c r="AJ103" s="108"/>
      <c r="AK103" s="108"/>
      <c r="AL103" s="108"/>
      <c r="AM103" s="108"/>
    </row>
    <row r="104" spans="4:39" ht="15.75" customHeight="1">
      <c r="D104" s="38"/>
      <c r="H104" s="174" t="s">
        <v>72</v>
      </c>
      <c r="I104" s="174"/>
      <c r="J104" s="174"/>
      <c r="K104" s="109">
        <f>+K103/J103-1</f>
        <v>2.7522935779816349E-2</v>
      </c>
      <c r="L104" s="109">
        <f t="shared" ref="L104:R104" si="15">+L103/K103-1</f>
        <v>2.6785714285714413E-2</v>
      </c>
      <c r="M104" s="109">
        <f t="shared" si="15"/>
        <v>2.608695652173898E-2</v>
      </c>
      <c r="N104" s="109">
        <f t="shared" si="15"/>
        <v>3.3898305084745894E-2</v>
      </c>
      <c r="O104" s="109">
        <f t="shared" si="15"/>
        <v>3.2786885245901676E-2</v>
      </c>
      <c r="P104" s="109">
        <f t="shared" si="15"/>
        <v>3.1746031746031855E-2</v>
      </c>
      <c r="Q104" s="109">
        <f t="shared" si="15"/>
        <v>1.1538461538461275E-2</v>
      </c>
      <c r="R104" s="109">
        <f t="shared" si="15"/>
        <v>1.1406844106464087E-2</v>
      </c>
    </row>
    <row r="105" spans="4:39" ht="15.75">
      <c r="D105" s="38"/>
      <c r="H105" s="174"/>
      <c r="I105" s="174"/>
      <c r="J105" s="174"/>
      <c r="K105" s="109">
        <f>+K103/$J$103-1</f>
        <v>2.7522935779816349E-2</v>
      </c>
      <c r="L105" s="109">
        <f t="shared" ref="L105:R105" si="16">+L88/$J$88-1</f>
        <v>5.504587155963292E-2</v>
      </c>
      <c r="M105" s="109">
        <f t="shared" si="16"/>
        <v>8.256880733944949E-2</v>
      </c>
      <c r="N105" s="109">
        <f t="shared" si="16"/>
        <v>0.11926605504587173</v>
      </c>
      <c r="O105" s="109">
        <f t="shared" si="16"/>
        <v>0.15596330275229353</v>
      </c>
      <c r="P105" s="109">
        <f t="shared" si="16"/>
        <v>0.19266055045871577</v>
      </c>
      <c r="Q105" s="109">
        <f t="shared" si="16"/>
        <v>0.20642201834862361</v>
      </c>
      <c r="R105" s="109">
        <f t="shared" si="16"/>
        <v>0.22018348623853234</v>
      </c>
    </row>
    <row r="106" spans="4:39">
      <c r="D106" s="38"/>
    </row>
  </sheetData>
  <sheetProtection algorithmName="SHA-512" hashValue="xwplBSXH00JV9Ccw+TQqCtRefgTgWJn4jSVyPvZ1Al4RfKESc0tIaEqDfFtEBM80AP3goLyEYn2Exu1mx3FtuQ==" saltValue="2+gsTVxAhXfSBKP0k7m1hQ==" spinCount="100000" sheet="1" selectLockedCells="1"/>
  <mergeCells count="42">
    <mergeCell ref="H104:J105"/>
    <mergeCell ref="AI18:AK18"/>
    <mergeCell ref="AK17:AM17"/>
    <mergeCell ref="W17:AA17"/>
    <mergeCell ref="AA18:AC18"/>
    <mergeCell ref="AC17:AE17"/>
    <mergeCell ref="AE18:AG18"/>
    <mergeCell ref="AD19:AF19"/>
    <mergeCell ref="AG17:AI17"/>
    <mergeCell ref="AJ64:AJ88"/>
    <mergeCell ref="AK68:AK88"/>
    <mergeCell ref="AL72:AL88"/>
    <mergeCell ref="AM76:AM88"/>
    <mergeCell ref="AD40:AD64"/>
    <mergeCell ref="AE44:AE64"/>
    <mergeCell ref="AH56:AH88"/>
    <mergeCell ref="AI60:AI88"/>
    <mergeCell ref="X24:X48"/>
    <mergeCell ref="Y26:Y48"/>
    <mergeCell ref="Z28:Z48"/>
    <mergeCell ref="AA28:AA64"/>
    <mergeCell ref="AB32:AB64"/>
    <mergeCell ref="AC36:AC64"/>
    <mergeCell ref="J17:R17"/>
    <mergeCell ref="S17:T17"/>
    <mergeCell ref="G22:G88"/>
    <mergeCell ref="AF48:AF88"/>
    <mergeCell ref="AG52:AG88"/>
    <mergeCell ref="W22:W48"/>
    <mergeCell ref="J5:U5"/>
    <mergeCell ref="J8:U9"/>
    <mergeCell ref="J6:U6"/>
    <mergeCell ref="I15:J15"/>
    <mergeCell ref="Q16:R16"/>
    <mergeCell ref="X91:Y93"/>
    <mergeCell ref="X89:Y90"/>
    <mergeCell ref="Z89:AA90"/>
    <mergeCell ref="AB89:AC90"/>
    <mergeCell ref="H18:I18"/>
    <mergeCell ref="S18:T18"/>
    <mergeCell ref="H19:I19"/>
    <mergeCell ref="H20:I20"/>
  </mergeCells>
  <dataValidations disablePrompts="1" count="4">
    <dataValidation allowBlank="1" showErrorMessage="1" sqref="L15"/>
    <dataValidation type="list" allowBlank="1" showInputMessage="1" showErrorMessage="1" promptTitle="HORAIRE" prompt="Choisissez le type d'horaire" sqref="I15 K15">
      <formula1>$AF$25:$AF$28</formula1>
    </dataValidation>
    <dataValidation showInputMessage="1" showErrorMessage="1" sqref="AO1"/>
    <dataValidation type="list" showInputMessage="1" showErrorMessage="1" sqref="AO2">
      <formula1>$C$5:$C$7</formula1>
    </dataValidation>
  </dataValidations>
  <printOptions horizontalCentered="1" verticalCentered="1"/>
  <pageMargins left="0" right="0" top="0" bottom="0" header="0" footer="0"/>
  <pageSetup paperSize="8" scale="57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Group Box 1">
              <controlPr locked="0" defaultSize="0" print="0" autoFill="0" autoPict="0">
                <anchor moveWithCells="1">
                  <from>
                    <xdr:col>9</xdr:col>
                    <xdr:colOff>28575</xdr:colOff>
                    <xdr:row>10</xdr:row>
                    <xdr:rowOff>19050</xdr:rowOff>
                  </from>
                  <to>
                    <xdr:col>13</xdr:col>
                    <xdr:colOff>209550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locked="0" defaultSize="0" print="0" autoFill="0" autoLine="0" autoPict="0">
                <anchor moveWithCells="1">
                  <from>
                    <xdr:col>9</xdr:col>
                    <xdr:colOff>76200</xdr:colOff>
                    <xdr:row>10</xdr:row>
                    <xdr:rowOff>95250</xdr:rowOff>
                  </from>
                  <to>
                    <xdr:col>9</xdr:col>
                    <xdr:colOff>952500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locked="0" defaultSize="0" print="0" autoFill="0" autoLine="0" autoPict="0">
                <anchor moveWithCells="1">
                  <from>
                    <xdr:col>10</xdr:col>
                    <xdr:colOff>304800</xdr:colOff>
                    <xdr:row>10</xdr:row>
                    <xdr:rowOff>104775</xdr:rowOff>
                  </from>
                  <to>
                    <xdr:col>11</xdr:col>
                    <xdr:colOff>485775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Group Box 4">
              <controlPr locked="0" defaultSize="0" autoFill="0" autoPict="0">
                <anchor moveWithCells="1">
                  <from>
                    <xdr:col>13</xdr:col>
                    <xdr:colOff>571500</xdr:colOff>
                    <xdr:row>10</xdr:row>
                    <xdr:rowOff>19050</xdr:rowOff>
                  </from>
                  <to>
                    <xdr:col>16</xdr:col>
                    <xdr:colOff>0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Option Button 5">
              <controlPr locked="0" defaultSize="0" print="0" autoFill="0" autoLine="0" autoPict="0">
                <anchor moveWithCells="1">
                  <from>
                    <xdr:col>13</xdr:col>
                    <xdr:colOff>704850</xdr:colOff>
                    <xdr:row>10</xdr:row>
                    <xdr:rowOff>95250</xdr:rowOff>
                  </from>
                  <to>
                    <xdr:col>14</xdr:col>
                    <xdr:colOff>676275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Option Button 6">
              <controlPr locked="0" defaultSize="0" print="0" autoFill="0" autoLine="0" autoPict="0">
                <anchor moveWithCells="1">
                  <from>
                    <xdr:col>14</xdr:col>
                    <xdr:colOff>485775</xdr:colOff>
                    <xdr:row>10</xdr:row>
                    <xdr:rowOff>95250</xdr:rowOff>
                  </from>
                  <to>
                    <xdr:col>15</xdr:col>
                    <xdr:colOff>485775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Option Button 7">
              <controlPr locked="0" defaultSize="0" print="0" autoFill="0" autoLine="0" autoPict="0">
                <anchor moveWithCells="1">
                  <from>
                    <xdr:col>15</xdr:col>
                    <xdr:colOff>323850</xdr:colOff>
                    <xdr:row>10</xdr:row>
                    <xdr:rowOff>104775</xdr:rowOff>
                  </from>
                  <to>
                    <xdr:col>15</xdr:col>
                    <xdr:colOff>866775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Option Button 8">
              <controlPr locked="0" defaultSize="0" print="0" autoFill="0" autoLine="0" autoPict="0">
                <anchor moveWithCells="1">
                  <from>
                    <xdr:col>11</xdr:col>
                    <xdr:colOff>781050</xdr:colOff>
                    <xdr:row>10</xdr:row>
                    <xdr:rowOff>104775</xdr:rowOff>
                  </from>
                  <to>
                    <xdr:col>13</xdr:col>
                    <xdr:colOff>57150</xdr:colOff>
                    <xdr:row>11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8b4c31-9429-42ce-b404-d1c6e2c94be0" xsi:nil="true"/>
    <lcf76f155ced4ddcb4097134ff3c332f xmlns="4e1c9609-2ccd-4955-ab69-a696542496a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170D141AAF0F4DB7AA8998F0BF25E8" ma:contentTypeVersion="16" ma:contentTypeDescription="Crée un document." ma:contentTypeScope="" ma:versionID="f20702bbaa441937cd1163cf58e879ff">
  <xsd:schema xmlns:xsd="http://www.w3.org/2001/XMLSchema" xmlns:xs="http://www.w3.org/2001/XMLSchema" xmlns:p="http://schemas.microsoft.com/office/2006/metadata/properties" xmlns:ns2="4e1c9609-2ccd-4955-ab69-a696542496aa" xmlns:ns3="0a8b4c31-9429-42ce-b404-d1c6e2c94be0" targetNamespace="http://schemas.microsoft.com/office/2006/metadata/properties" ma:root="true" ma:fieldsID="3db65d43ef486ce75fe07610ce9e9ab7" ns2:_="" ns3:_="">
    <xsd:import namespace="4e1c9609-2ccd-4955-ab69-a696542496aa"/>
    <xsd:import namespace="0a8b4c31-9429-42ce-b404-d1c6e2c94b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1c9609-2ccd-4955-ab69-a696542496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7fb9d73d-9c59-4125-8ba9-6646b3087c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b4c31-9429-42ce-b404-d1c6e2c94be0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ea4df8ad-49a0-4796-b7b1-5413ceb5b0f4}" ma:internalName="TaxCatchAll" ma:showField="CatchAllData" ma:web="0a8b4c31-9429-42ce-b404-d1c6e2c94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140227-0A5F-4F81-910C-BE75D8C2F49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11ADD2-57ED-4EA3-8605-FAE47B8F893D}">
  <ds:schemaRefs>
    <ds:schemaRef ds:uri="4e1c9609-2ccd-4955-ab69-a696542496aa"/>
    <ds:schemaRef ds:uri="http://schemas.microsoft.com/office/2006/metadata/properties"/>
    <ds:schemaRef ds:uri="http://purl.org/dc/terms/"/>
    <ds:schemaRef ds:uri="http://schemas.microsoft.com/office/2006/documentManagement/types"/>
    <ds:schemaRef ds:uri="0a8b4c31-9429-42ce-b404-d1c6e2c94be0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E0D7211-20CD-4D0B-AD18-86E302B592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1c9609-2ccd-4955-ab69-a696542496aa"/>
    <ds:schemaRef ds:uri="0a8b4c31-9429-42ce-b404-d1c6e2c94b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10</vt:i4>
      </vt:variant>
    </vt:vector>
  </HeadingPairs>
  <TitlesOfParts>
    <vt:vector size="11" baseType="lpstr">
      <vt:lpstr>Janvier 2024</vt:lpstr>
      <vt:lpstr>'Janvier 2024'!_IMP1</vt:lpstr>
      <vt:lpstr>'Janvier 2024'!_IMP2</vt:lpstr>
      <vt:lpstr>'Janvier 2024'!COEFF_GRILLE</vt:lpstr>
      <vt:lpstr>'Janvier 2024'!ECHELON</vt:lpstr>
      <vt:lpstr>'Janvier 2024'!HoraireHebdo</vt:lpstr>
      <vt:lpstr>'Janvier 2024'!HoraireHebdoLibelle</vt:lpstr>
      <vt:lpstr>'Janvier 2024'!MajorationResidentielle</vt:lpstr>
      <vt:lpstr>'Janvier 2024'!SNB</vt:lpstr>
      <vt:lpstr>'Janvier 2024'!TauxMajorationResidentielle</vt:lpstr>
      <vt:lpstr>'Janvier 2024'!Zone_d_impression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Olivier JOUAN</dc:creator>
  <cp:keywords/>
  <dc:description/>
  <cp:lastModifiedBy>CORNET Sophie</cp:lastModifiedBy>
  <cp:revision/>
  <dcterms:created xsi:type="dcterms:W3CDTF">2020-01-03T13:03:23Z</dcterms:created>
  <dcterms:modified xsi:type="dcterms:W3CDTF">2023-12-15T07:40:52Z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0x010100B2170D141AAF0F4DB7AA8998F0BF25E8</vt:lpwstr>
  </property>
  <property fmtid="{D5CDD505-2E9C-101B-9397-08002B2CF9AE}" pid="3" name="MediaServiceImageTags">
    <vt:lpwstr/>
  </property>
</Properties>
</file>